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Final LMP from Daniella for Signature\"/>
    </mc:Choice>
  </mc:AlternateContent>
  <bookViews>
    <workbookView xWindow="0" yWindow="0" windowWidth="28800" windowHeight="14100" activeTab="3"/>
  </bookViews>
  <sheets>
    <sheet name="README" sheetId="4" r:id="rId1"/>
    <sheet name="PM2.5 - 24 Hr" sheetId="1" r:id="rId2"/>
    <sheet name="PM2.5 - Annual (12)" sheetId="2" r:id="rId3"/>
    <sheet name="PM2.5 - Annual (15)" sheetId="3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4" i="3" l="1"/>
  <c r="B83" i="3"/>
  <c r="B85" i="3" s="1"/>
  <c r="B86" i="3" s="1"/>
  <c r="B71" i="3"/>
  <c r="AA70" i="3"/>
  <c r="Y70" i="3"/>
  <c r="Y74" i="3" s="1"/>
  <c r="S70" i="3"/>
  <c r="R70" i="3"/>
  <c r="R74" i="3" s="1"/>
  <c r="O70" i="3"/>
  <c r="K74" i="3" s="1"/>
  <c r="N70" i="3"/>
  <c r="M70" i="3"/>
  <c r="K70" i="3"/>
  <c r="B66" i="3"/>
  <c r="B70" i="3" s="1"/>
  <c r="B72" i="3" s="1"/>
  <c r="B73" i="3" s="1"/>
  <c r="AA62" i="3"/>
  <c r="Y66" i="3" s="1"/>
  <c r="T62" i="3"/>
  <c r="R66" i="3" s="1"/>
  <c r="M62" i="3"/>
  <c r="K66" i="3" s="1"/>
  <c r="Y58" i="3"/>
  <c r="Y57" i="3"/>
  <c r="Y59" i="3" s="1"/>
  <c r="Y60" i="3" s="1"/>
  <c r="G59" i="3" s="1"/>
  <c r="T54" i="3"/>
  <c r="S54" i="3"/>
  <c r="R54" i="3"/>
  <c r="R58" i="3" s="1"/>
  <c r="O54" i="3"/>
  <c r="N54" i="3"/>
  <c r="M54" i="3"/>
  <c r="L54" i="3"/>
  <c r="K58" i="3" s="1"/>
  <c r="K54" i="3"/>
  <c r="K45" i="3"/>
  <c r="K44" i="3"/>
  <c r="K46" i="3" s="1"/>
  <c r="K47" i="3" s="1"/>
  <c r="G34" i="3" s="1"/>
  <c r="AA41" i="3"/>
  <c r="Z41" i="3"/>
  <c r="Y41" i="3"/>
  <c r="Y45" i="3" s="1"/>
  <c r="V41" i="3"/>
  <c r="U41" i="3"/>
  <c r="T41" i="3"/>
  <c r="S41" i="3"/>
  <c r="R41" i="3"/>
  <c r="R44" i="3" s="1"/>
  <c r="M41" i="3"/>
  <c r="L41" i="3"/>
  <c r="K41" i="3"/>
  <c r="AF37" i="3"/>
  <c r="Y37" i="3"/>
  <c r="F37" i="3"/>
  <c r="E37" i="3"/>
  <c r="D37" i="3"/>
  <c r="C37" i="3"/>
  <c r="B37" i="3"/>
  <c r="B41" i="3" s="1"/>
  <c r="AF36" i="3"/>
  <c r="AF38" i="3" s="1"/>
  <c r="AF39" i="3" s="1"/>
  <c r="G33" i="3" s="1"/>
  <c r="Y36" i="3"/>
  <c r="Y38" i="3" s="1"/>
  <c r="Y39" i="3" s="1"/>
  <c r="R36" i="3"/>
  <c r="R38" i="3" s="1"/>
  <c r="R39" i="3" s="1"/>
  <c r="G31" i="3" s="1"/>
  <c r="AH33" i="3"/>
  <c r="AG33" i="3"/>
  <c r="AF33" i="3"/>
  <c r="AC33" i="3"/>
  <c r="AB33" i="3"/>
  <c r="AA33" i="3"/>
  <c r="Z33" i="3"/>
  <c r="T33" i="3"/>
  <c r="S33" i="3"/>
  <c r="R33" i="3"/>
  <c r="R37" i="3" s="1"/>
  <c r="O33" i="3"/>
  <c r="N33" i="3"/>
  <c r="M33" i="3"/>
  <c r="L33" i="3"/>
  <c r="K36" i="3" s="1"/>
  <c r="AA25" i="3"/>
  <c r="Z25" i="3"/>
  <c r="Y25" i="3"/>
  <c r="Y29" i="3" s="1"/>
  <c r="V25" i="3"/>
  <c r="U25" i="3"/>
  <c r="T25" i="3"/>
  <c r="S25" i="3"/>
  <c r="R25" i="3"/>
  <c r="R29" i="3" s="1"/>
  <c r="M25" i="3"/>
  <c r="L25" i="3"/>
  <c r="K25" i="3"/>
  <c r="K29" i="3" s="1"/>
  <c r="V12" i="3"/>
  <c r="U12" i="3"/>
  <c r="T12" i="3"/>
  <c r="R16" i="3" s="1"/>
  <c r="O12" i="3"/>
  <c r="N12" i="3"/>
  <c r="M12" i="3"/>
  <c r="L12" i="3"/>
  <c r="K12" i="3"/>
  <c r="K16" i="3" s="1"/>
  <c r="F11" i="3"/>
  <c r="E11" i="3"/>
  <c r="D11" i="3"/>
  <c r="C11" i="3"/>
  <c r="B16" i="3" s="1"/>
  <c r="B11" i="3"/>
  <c r="V4" i="3"/>
  <c r="U4" i="3"/>
  <c r="T4" i="3"/>
  <c r="S4" i="3"/>
  <c r="R4" i="3"/>
  <c r="R8" i="3" s="1"/>
  <c r="O4" i="3"/>
  <c r="N4" i="3"/>
  <c r="M4" i="3"/>
  <c r="L4" i="3"/>
  <c r="K4" i="3"/>
  <c r="K7" i="3" s="1"/>
  <c r="B84" i="2"/>
  <c r="B83" i="2"/>
  <c r="B85" i="2" s="1"/>
  <c r="B86" i="2" s="1"/>
  <c r="B85" i="1"/>
  <c r="B86" i="1" s="1"/>
  <c r="B87" i="1" s="1"/>
  <c r="B84" i="1"/>
  <c r="Y74" i="2"/>
  <c r="AA70" i="2"/>
  <c r="Y70" i="2"/>
  <c r="B71" i="2"/>
  <c r="R73" i="2"/>
  <c r="R74" i="2"/>
  <c r="S70" i="2"/>
  <c r="R70" i="2"/>
  <c r="K74" i="2"/>
  <c r="K73" i="2"/>
  <c r="M70" i="2"/>
  <c r="N70" i="2"/>
  <c r="O70" i="2"/>
  <c r="K70" i="2"/>
  <c r="Y66" i="2"/>
  <c r="AA62" i="2"/>
  <c r="R65" i="2"/>
  <c r="T62" i="2"/>
  <c r="K65" i="2"/>
  <c r="M62" i="2"/>
  <c r="Y57" i="2"/>
  <c r="Y58" i="2"/>
  <c r="R58" i="2"/>
  <c r="R57" i="2"/>
  <c r="K58" i="2"/>
  <c r="K57" i="2"/>
  <c r="G33" i="1"/>
  <c r="G34" i="1"/>
  <c r="AF36" i="1"/>
  <c r="AG33" i="1"/>
  <c r="AH33" i="1"/>
  <c r="AF33" i="1"/>
  <c r="AF37" i="1"/>
  <c r="Y44" i="2"/>
  <c r="R44" i="2"/>
  <c r="K44" i="2"/>
  <c r="AF37" i="2"/>
  <c r="AF36" i="2"/>
  <c r="AG33" i="2"/>
  <c r="AH33" i="2"/>
  <c r="AF33" i="2"/>
  <c r="Z25" i="2"/>
  <c r="AA25" i="2"/>
  <c r="Y25" i="2"/>
  <c r="S25" i="2"/>
  <c r="T25" i="2"/>
  <c r="U25" i="2"/>
  <c r="V25" i="2"/>
  <c r="R25" i="2"/>
  <c r="R29" i="2" s="1"/>
  <c r="L25" i="2"/>
  <c r="M25" i="2"/>
  <c r="K25" i="2"/>
  <c r="K29" i="2" s="1"/>
  <c r="B66" i="2"/>
  <c r="T54" i="2"/>
  <c r="S54" i="2"/>
  <c r="R54" i="2"/>
  <c r="O54" i="2"/>
  <c r="N54" i="2"/>
  <c r="M54" i="2"/>
  <c r="L54" i="2"/>
  <c r="K54" i="2"/>
  <c r="AA41" i="2"/>
  <c r="Z41" i="2"/>
  <c r="Y41" i="2"/>
  <c r="V41" i="2"/>
  <c r="U41" i="2"/>
  <c r="T41" i="2"/>
  <c r="S41" i="2"/>
  <c r="R41" i="2"/>
  <c r="M41" i="2"/>
  <c r="L41" i="2"/>
  <c r="K41" i="2"/>
  <c r="K45" i="2" s="1"/>
  <c r="F37" i="2"/>
  <c r="E37" i="2"/>
  <c r="D37" i="2"/>
  <c r="C37" i="2"/>
  <c r="B37" i="2"/>
  <c r="AC33" i="2"/>
  <c r="AB33" i="2"/>
  <c r="AA33" i="2"/>
  <c r="Z33" i="2"/>
  <c r="Y37" i="2" s="1"/>
  <c r="T33" i="2"/>
  <c r="S33" i="2"/>
  <c r="R33" i="2"/>
  <c r="R37" i="2" s="1"/>
  <c r="O33" i="2"/>
  <c r="N33" i="2"/>
  <c r="M33" i="2"/>
  <c r="L33" i="2"/>
  <c r="K36" i="2" s="1"/>
  <c r="V12" i="2"/>
  <c r="U12" i="2"/>
  <c r="T12" i="2"/>
  <c r="O12" i="2"/>
  <c r="N12" i="2"/>
  <c r="M12" i="2"/>
  <c r="L12" i="2"/>
  <c r="K12" i="2"/>
  <c r="F11" i="2"/>
  <c r="E11" i="2"/>
  <c r="D11" i="2"/>
  <c r="C11" i="2"/>
  <c r="B11" i="2"/>
  <c r="V4" i="2"/>
  <c r="U4" i="2"/>
  <c r="T4" i="2"/>
  <c r="S4" i="2"/>
  <c r="R4" i="2"/>
  <c r="O4" i="2"/>
  <c r="N4" i="2"/>
  <c r="M4" i="2"/>
  <c r="L4" i="2"/>
  <c r="K4" i="2"/>
  <c r="Z62" i="1"/>
  <c r="AA70" i="1"/>
  <c r="Y73" i="1" s="1"/>
  <c r="Y70" i="1"/>
  <c r="Y74" i="1" s="1"/>
  <c r="R73" i="1"/>
  <c r="K74" i="1"/>
  <c r="K73" i="1"/>
  <c r="K65" i="3" l="1"/>
  <c r="K67" i="3" s="1"/>
  <c r="K68" i="3" s="1"/>
  <c r="G60" i="3" s="1"/>
  <c r="K37" i="3"/>
  <c r="K38" i="3" s="1"/>
  <c r="K39" i="3" s="1"/>
  <c r="B42" i="3"/>
  <c r="B43" i="3" s="1"/>
  <c r="B44" i="3" s="1"/>
  <c r="K57" i="3"/>
  <c r="K59" i="3" s="1"/>
  <c r="K60" i="3" s="1"/>
  <c r="G57" i="3" s="1"/>
  <c r="R65" i="3"/>
  <c r="R67" i="3" s="1"/>
  <c r="R68" i="3" s="1"/>
  <c r="G61" i="3" s="1"/>
  <c r="K73" i="3"/>
  <c r="K75" i="3" s="1"/>
  <c r="K76" i="3" s="1"/>
  <c r="G63" i="3" s="1"/>
  <c r="R57" i="3"/>
  <c r="R59" i="3" s="1"/>
  <c r="R60" i="3" s="1"/>
  <c r="G58" i="3" s="1"/>
  <c r="Y65" i="3"/>
  <c r="Y67" i="3" s="1"/>
  <c r="Y68" i="3" s="1"/>
  <c r="G62" i="3" s="1"/>
  <c r="R73" i="3"/>
  <c r="R75" i="3" s="1"/>
  <c r="R76" i="3" s="1"/>
  <c r="G64" i="3" s="1"/>
  <c r="Y73" i="3"/>
  <c r="Y75" i="3" s="1"/>
  <c r="Y76" i="3" s="1"/>
  <c r="G65" i="3" s="1"/>
  <c r="B15" i="3"/>
  <c r="B17" i="3" s="1"/>
  <c r="B18" i="3" s="1"/>
  <c r="K15" i="3"/>
  <c r="K17" i="3" s="1"/>
  <c r="K18" i="3" s="1"/>
  <c r="G9" i="3" s="1"/>
  <c r="K28" i="3"/>
  <c r="K30" i="3" s="1"/>
  <c r="K31" i="3" s="1"/>
  <c r="G27" i="3" s="1"/>
  <c r="Y44" i="3"/>
  <c r="Y46" i="3" s="1"/>
  <c r="Y47" i="3" s="1"/>
  <c r="G36" i="3" s="1"/>
  <c r="R28" i="3"/>
  <c r="R30" i="3" s="1"/>
  <c r="R31" i="3" s="1"/>
  <c r="G28" i="3" s="1"/>
  <c r="R7" i="3"/>
  <c r="R9" i="3" s="1"/>
  <c r="R10" i="3" s="1"/>
  <c r="G8" i="3" s="1"/>
  <c r="R15" i="3"/>
  <c r="R17" i="3" s="1"/>
  <c r="R18" i="3" s="1"/>
  <c r="G10" i="3" s="1"/>
  <c r="K8" i="3"/>
  <c r="K9" i="3" s="1"/>
  <c r="K10" i="3" s="1"/>
  <c r="G7" i="3" s="1"/>
  <c r="Y28" i="3"/>
  <c r="Y30" i="3" s="1"/>
  <c r="Y31" i="3" s="1"/>
  <c r="G29" i="3" s="1"/>
  <c r="R45" i="3"/>
  <c r="R46" i="3" s="1"/>
  <c r="R47" i="3" s="1"/>
  <c r="G35" i="3" s="1"/>
  <c r="R75" i="2"/>
  <c r="R76" i="2" s="1"/>
  <c r="G64" i="2" s="1"/>
  <c r="R66" i="2"/>
  <c r="R67" i="2"/>
  <c r="R68" i="2" s="1"/>
  <c r="G61" i="2" s="1"/>
  <c r="K66" i="2"/>
  <c r="AF38" i="1"/>
  <c r="AF39" i="1" s="1"/>
  <c r="K46" i="2"/>
  <c r="K47" i="2" s="1"/>
  <c r="G34" i="2" s="1"/>
  <c r="AF38" i="2"/>
  <c r="AF39" i="2" s="1"/>
  <c r="G33" i="2" s="1"/>
  <c r="Y45" i="2"/>
  <c r="B16" i="2"/>
  <c r="K67" i="2"/>
  <c r="K68" i="2" s="1"/>
  <c r="G60" i="2" s="1"/>
  <c r="Y29" i="2"/>
  <c r="R36" i="2"/>
  <c r="R38" i="2" s="1"/>
  <c r="R16" i="2"/>
  <c r="K7" i="2"/>
  <c r="R28" i="2"/>
  <c r="R30" i="2" s="1"/>
  <c r="R31" i="2" s="1"/>
  <c r="G28" i="2" s="1"/>
  <c r="K28" i="2"/>
  <c r="R8" i="2"/>
  <c r="K15" i="2"/>
  <c r="R45" i="2"/>
  <c r="Y28" i="2"/>
  <c r="K75" i="2"/>
  <c r="K76" i="2" s="1"/>
  <c r="G63" i="2" s="1"/>
  <c r="B42" i="2"/>
  <c r="B41" i="2"/>
  <c r="B43" i="2" s="1"/>
  <c r="B44" i="2" s="1"/>
  <c r="Y30" i="2"/>
  <c r="Y31" i="2" s="1"/>
  <c r="G29" i="2" s="1"/>
  <c r="K16" i="2"/>
  <c r="K37" i="2"/>
  <c r="K38" i="2" s="1"/>
  <c r="K39" i="2" s="1"/>
  <c r="K30" i="2"/>
  <c r="K31" i="2" s="1"/>
  <c r="G27" i="2" s="1"/>
  <c r="B70" i="2"/>
  <c r="B72" i="2" s="1"/>
  <c r="B73" i="2" s="1"/>
  <c r="B15" i="2"/>
  <c r="B17" i="2" s="1"/>
  <c r="B18" i="2" s="1"/>
  <c r="Y36" i="2"/>
  <c r="R7" i="2"/>
  <c r="K8" i="2"/>
  <c r="R15" i="2"/>
  <c r="Y73" i="2"/>
  <c r="K59" i="2"/>
  <c r="K60" i="2" s="1"/>
  <c r="G57" i="2" s="1"/>
  <c r="R39" i="2"/>
  <c r="G31" i="2" s="1"/>
  <c r="Y65" i="2"/>
  <c r="Y67" i="2" s="1"/>
  <c r="Y68" i="2" s="1"/>
  <c r="G62" i="2" s="1"/>
  <c r="Y59" i="2"/>
  <c r="Y60" i="2" s="1"/>
  <c r="G59" i="2" s="1"/>
  <c r="Y46" i="2"/>
  <c r="Y47" i="2" s="1"/>
  <c r="G36" i="2" s="1"/>
  <c r="Y65" i="1"/>
  <c r="K65" i="1"/>
  <c r="AA54" i="1"/>
  <c r="Y57" i="1" s="1"/>
  <c r="S54" i="1"/>
  <c r="T54" i="1"/>
  <c r="R54" i="1"/>
  <c r="R57" i="1" s="1"/>
  <c r="K58" i="1"/>
  <c r="L54" i="1"/>
  <c r="M54" i="1"/>
  <c r="N54" i="1"/>
  <c r="O54" i="1"/>
  <c r="K54" i="1"/>
  <c r="K57" i="1" s="1"/>
  <c r="K59" i="1" s="1"/>
  <c r="K60" i="1" s="1"/>
  <c r="G58" i="1" s="1"/>
  <c r="B67" i="1"/>
  <c r="Y66" i="1"/>
  <c r="R66" i="1"/>
  <c r="Z41" i="1"/>
  <c r="AA41" i="1"/>
  <c r="Y41" i="1"/>
  <c r="Y45" i="1" s="1"/>
  <c r="S41" i="1"/>
  <c r="T41" i="1"/>
  <c r="U41" i="1"/>
  <c r="V41" i="1"/>
  <c r="R41" i="1"/>
  <c r="R45" i="1" s="1"/>
  <c r="L41" i="1"/>
  <c r="M41" i="1"/>
  <c r="K41" i="1"/>
  <c r="K28" i="1"/>
  <c r="K29" i="1"/>
  <c r="Z33" i="1"/>
  <c r="AA33" i="1"/>
  <c r="AB33" i="1"/>
  <c r="AC33" i="1"/>
  <c r="S33" i="1"/>
  <c r="T33" i="1"/>
  <c r="R33" i="1"/>
  <c r="M33" i="1"/>
  <c r="N33" i="1"/>
  <c r="O33" i="1"/>
  <c r="L33" i="1"/>
  <c r="AG25" i="1"/>
  <c r="AH25" i="1"/>
  <c r="AF25" i="1"/>
  <c r="AF29" i="1" s="1"/>
  <c r="Z25" i="1"/>
  <c r="AA25" i="1"/>
  <c r="AB25" i="1"/>
  <c r="AC25" i="1"/>
  <c r="Y25" i="1"/>
  <c r="Y28" i="1" s="1"/>
  <c r="S25" i="1"/>
  <c r="T25" i="1"/>
  <c r="R25" i="1"/>
  <c r="R28" i="1" s="1"/>
  <c r="D67" i="1"/>
  <c r="C67" i="1"/>
  <c r="F38" i="1"/>
  <c r="E38" i="1"/>
  <c r="D38" i="1"/>
  <c r="B38" i="1"/>
  <c r="V12" i="1"/>
  <c r="U12" i="1"/>
  <c r="T12" i="1"/>
  <c r="O12" i="1"/>
  <c r="N12" i="1"/>
  <c r="M12" i="1"/>
  <c r="L12" i="1"/>
  <c r="K12" i="1"/>
  <c r="F11" i="1"/>
  <c r="E11" i="1"/>
  <c r="D11" i="1"/>
  <c r="C11" i="1"/>
  <c r="B11" i="1"/>
  <c r="V4" i="1"/>
  <c r="U4" i="1"/>
  <c r="T4" i="1"/>
  <c r="S4" i="1"/>
  <c r="R4" i="1"/>
  <c r="O4" i="1"/>
  <c r="N4" i="1"/>
  <c r="M4" i="1"/>
  <c r="L4" i="1"/>
  <c r="K4" i="1"/>
  <c r="G30" i="3" l="1"/>
  <c r="G32" i="3"/>
  <c r="Y58" i="1"/>
  <c r="R58" i="1"/>
  <c r="K17" i="2"/>
  <c r="K18" i="2" s="1"/>
  <c r="G9" i="2" s="1"/>
  <c r="R17" i="2"/>
  <c r="R18" i="2" s="1"/>
  <c r="G10" i="2" s="1"/>
  <c r="R46" i="2"/>
  <c r="R47" i="2" s="1"/>
  <c r="G35" i="2" s="1"/>
  <c r="K9" i="2"/>
  <c r="K10" i="2" s="1"/>
  <c r="G7" i="2" s="1"/>
  <c r="R9" i="2"/>
  <c r="R10" i="2" s="1"/>
  <c r="G8" i="2" s="1"/>
  <c r="Y75" i="2"/>
  <c r="Y76" i="2" s="1"/>
  <c r="G65" i="2" s="1"/>
  <c r="R59" i="2"/>
  <c r="R60" i="2" s="1"/>
  <c r="G58" i="2" s="1"/>
  <c r="G30" i="2"/>
  <c r="G32" i="2"/>
  <c r="Y38" i="2"/>
  <c r="Y39" i="2" s="1"/>
  <c r="R74" i="1"/>
  <c r="K44" i="1"/>
  <c r="Y67" i="1"/>
  <c r="Y68" i="1" s="1"/>
  <c r="G63" i="1" s="1"/>
  <c r="R65" i="1"/>
  <c r="R67" i="1" s="1"/>
  <c r="R68" i="1" s="1"/>
  <c r="G62" i="1" s="1"/>
  <c r="K66" i="1"/>
  <c r="K67" i="1" s="1"/>
  <c r="K68" i="1" s="1"/>
  <c r="Y59" i="1"/>
  <c r="Y60" i="1" s="1"/>
  <c r="G60" i="1" s="1"/>
  <c r="Y75" i="1"/>
  <c r="Y76" i="1" s="1"/>
  <c r="G66" i="1" s="1"/>
  <c r="K75" i="1"/>
  <c r="K76" i="1" s="1"/>
  <c r="R75" i="1"/>
  <c r="R76" i="1" s="1"/>
  <c r="G65" i="1" s="1"/>
  <c r="R59" i="1"/>
  <c r="R60" i="1" s="1"/>
  <c r="G59" i="1" s="1"/>
  <c r="R37" i="1"/>
  <c r="Y37" i="1"/>
  <c r="K37" i="1"/>
  <c r="Y44" i="1"/>
  <c r="Y46" i="1" s="1"/>
  <c r="Y47" i="1" s="1"/>
  <c r="G37" i="1" s="1"/>
  <c r="R36" i="1"/>
  <c r="Y36" i="1"/>
  <c r="K45" i="1"/>
  <c r="R29" i="1"/>
  <c r="R30" i="1" s="1"/>
  <c r="AF28" i="1"/>
  <c r="AF30" i="1" s="1"/>
  <c r="AF31" i="1" s="1"/>
  <c r="G30" i="1" s="1"/>
  <c r="R44" i="1"/>
  <c r="R46" i="1" s="1"/>
  <c r="R47" i="1" s="1"/>
  <c r="G36" i="1" s="1"/>
  <c r="K8" i="1"/>
  <c r="Y29" i="1"/>
  <c r="K36" i="1"/>
  <c r="B42" i="1"/>
  <c r="R15" i="1"/>
  <c r="B16" i="1"/>
  <c r="R7" i="1"/>
  <c r="K7" i="1"/>
  <c r="K16" i="1"/>
  <c r="K30" i="1"/>
  <c r="K31" i="1" s="1"/>
  <c r="G27" i="1" s="1"/>
  <c r="R8" i="1"/>
  <c r="B72" i="1"/>
  <c r="R16" i="1"/>
  <c r="B15" i="1"/>
  <c r="B43" i="1"/>
  <c r="K15" i="1"/>
  <c r="B71" i="1"/>
  <c r="Y38" i="1" l="1"/>
  <c r="Y39" i="1" s="1"/>
  <c r="R38" i="1"/>
  <c r="G64" i="1"/>
  <c r="G61" i="1"/>
  <c r="K9" i="1"/>
  <c r="K10" i="1" s="1"/>
  <c r="G7" i="1" s="1"/>
  <c r="R9" i="1"/>
  <c r="R10" i="1" s="1"/>
  <c r="G8" i="1" s="1"/>
  <c r="B17" i="1"/>
  <c r="B18" i="1" s="1"/>
  <c r="R17" i="1"/>
  <c r="R18" i="1" s="1"/>
  <c r="G10" i="1" s="1"/>
  <c r="B73" i="1"/>
  <c r="B74" i="1" s="1"/>
  <c r="K17" i="1"/>
  <c r="K18" i="1" s="1"/>
  <c r="G9" i="1" s="1"/>
  <c r="B44" i="1"/>
  <c r="B45" i="1" s="1"/>
  <c r="K46" i="1"/>
  <c r="K47" i="1" s="1"/>
  <c r="G35" i="1" s="1"/>
  <c r="R39" i="1"/>
  <c r="G32" i="1" s="1"/>
  <c r="K38" i="1"/>
  <c r="K39" i="1" s="1"/>
  <c r="R31" i="1"/>
  <c r="G31" i="1" l="1"/>
  <c r="G28" i="1"/>
  <c r="Y30" i="1" l="1"/>
  <c r="Y31" i="1" s="1"/>
  <c r="G29" i="1" s="1"/>
</calcChain>
</file>

<file path=xl/sharedStrings.xml><?xml version="1.0" encoding="utf-8"?>
<sst xmlns="http://schemas.openxmlformats.org/spreadsheetml/2006/main" count="829" uniqueCount="96">
  <si>
    <t xml:space="preserve">24 Hr PM2.5 </t>
  </si>
  <si>
    <t>Connecticut</t>
  </si>
  <si>
    <t>Danbury</t>
  </si>
  <si>
    <t>Bridgeport</t>
  </si>
  <si>
    <t>24 Hr Design Values</t>
  </si>
  <si>
    <t>NAAQS</t>
  </si>
  <si>
    <t>Year</t>
  </si>
  <si>
    <t>2015-2017</t>
  </si>
  <si>
    <t>2016-2018</t>
  </si>
  <si>
    <t>2017-2019</t>
  </si>
  <si>
    <t>2018-2020</t>
  </si>
  <si>
    <t>2019-2021</t>
  </si>
  <si>
    <t>CDV</t>
  </si>
  <si>
    <t>tc</t>
  </si>
  <si>
    <t>Danbury (09‐001‐1123)</t>
  </si>
  <si>
    <t>StDev</t>
  </si>
  <si>
    <t>Bridgeport (09‐001‐0010)</t>
  </si>
  <si>
    <t>Mean</t>
  </si>
  <si>
    <t>New Haven Criscuolo (09‐009‐0027)</t>
  </si>
  <si>
    <t>CV (SD/Mean)</t>
  </si>
  <si>
    <t>Waterbury (09‐009‐2123)</t>
  </si>
  <si>
    <t>Maximum</t>
  </si>
  <si>
    <t>New Haven</t>
  </si>
  <si>
    <t>Waterbury</t>
  </si>
  <si>
    <t>4 degrees of freedom =&gt; 5 individual values- 1 final value</t>
  </si>
  <si>
    <t>Using maximum averages from 4 monitors</t>
  </si>
  <si>
    <t>New Jersey</t>
  </si>
  <si>
    <t>Newark Firehouse</t>
  </si>
  <si>
    <t>Rider University</t>
  </si>
  <si>
    <t>Newark Firehouse (34-013-0003)</t>
  </si>
  <si>
    <t>Rider University(34-021-0005)</t>
  </si>
  <si>
    <t>Rutgers University (34-023-0011)</t>
  </si>
  <si>
    <t>Elizabeth Lab (34-039-0004)</t>
  </si>
  <si>
    <t>Elizabeth Lab</t>
  </si>
  <si>
    <t>New York</t>
  </si>
  <si>
    <t>Queens College 2 (36-081-0124)</t>
  </si>
  <si>
    <t>NY, NJ, CT Nonattainment Area</t>
  </si>
  <si>
    <t>Fort Lee Library (34-003-0003)</t>
  </si>
  <si>
    <t>Fort Lee Near Road (34-003-0010)</t>
  </si>
  <si>
    <t>Jersey City Firehouse (34-017-1003)</t>
  </si>
  <si>
    <t>Trenton Public Library (34-021-0008)</t>
  </si>
  <si>
    <t>Paterson</t>
  </si>
  <si>
    <t>Paterson (34-031-0005)</t>
  </si>
  <si>
    <t>Rahway (34-039-2003)</t>
  </si>
  <si>
    <t>Fort Lee Library</t>
  </si>
  <si>
    <t>Fort Lee Near Road</t>
  </si>
  <si>
    <t>Jersey City Firehouse</t>
  </si>
  <si>
    <t>Trenton Public Library</t>
  </si>
  <si>
    <t>Rutgers Unviersity</t>
  </si>
  <si>
    <t>Rahway</t>
  </si>
  <si>
    <t>Pfizer Lab Site (36-005-0133)</t>
  </si>
  <si>
    <t>JHS 126 (36-047-0122)</t>
  </si>
  <si>
    <t>IS 45</t>
  </si>
  <si>
    <t>IS 52 (36-005-0110)</t>
  </si>
  <si>
    <t>IS 45 (36-061-0079)</t>
  </si>
  <si>
    <t>Division Street (36-061-0134)</t>
  </si>
  <si>
    <t>Newburgh (36-071-0002)</t>
  </si>
  <si>
    <t>Richmond Post Office (36-085-0055)</t>
  </si>
  <si>
    <t>Babylon (36-103-0002)</t>
  </si>
  <si>
    <t>IS 52</t>
  </si>
  <si>
    <t>Pfizer Lab Site</t>
  </si>
  <si>
    <t>JHS 126</t>
  </si>
  <si>
    <t>Division Street</t>
  </si>
  <si>
    <t>Newburgh</t>
  </si>
  <si>
    <t>Queens College 2</t>
  </si>
  <si>
    <t>Richmond Post Office</t>
  </si>
  <si>
    <t>Babylon</t>
  </si>
  <si>
    <t>20</t>
  </si>
  <si>
    <t>21</t>
  </si>
  <si>
    <t>17</t>
  </si>
  <si>
    <t>18</t>
  </si>
  <si>
    <t>19</t>
  </si>
  <si>
    <t>14</t>
  </si>
  <si>
    <t>15</t>
  </si>
  <si>
    <t>16</t>
  </si>
  <si>
    <t>Annual PM2.5 -12</t>
  </si>
  <si>
    <t>Chester</t>
  </si>
  <si>
    <t>Chester (34-027-3001)</t>
  </si>
  <si>
    <t>8.1</t>
  </si>
  <si>
    <t>8.3</t>
  </si>
  <si>
    <t>7.8</t>
  </si>
  <si>
    <t>7.7</t>
  </si>
  <si>
    <t>7.6</t>
  </si>
  <si>
    <t>9.1</t>
  </si>
  <si>
    <t>9.0</t>
  </si>
  <si>
    <t>6.2</t>
  </si>
  <si>
    <t>6.1</t>
  </si>
  <si>
    <t>7.0</t>
  </si>
  <si>
    <t>6.6</t>
  </si>
  <si>
    <t>7.4</t>
  </si>
  <si>
    <t>7.5</t>
  </si>
  <si>
    <t>6.7</t>
  </si>
  <si>
    <t>Annual PM2.5 -15</t>
  </si>
  <si>
    <t>Monitors with blanks indicate invalid data according to EPA</t>
  </si>
  <si>
    <t>Design Value data downloaded from EPA website</t>
  </si>
  <si>
    <t>https://www.epa.gov/air-trends/air-quality-design-values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</si>
</sst>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indexed="8"/>
      <name val="Times New Roman"/>
      <family val="1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4" fillId="0" borderId="0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1" fillId="0" borderId="6" xfId="0" applyFont="1" applyBorder="1" applyAlignment="1"/>
    <xf numFmtId="0" fontId="1" fillId="0" borderId="7" xfId="0" applyFont="1" applyBorder="1"/>
    <xf numFmtId="0" fontId="0" fillId="0" borderId="3" xfId="0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0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3" xfId="0" applyFont="1" applyBorder="1"/>
    <xf numFmtId="0" fontId="0" fillId="0" borderId="10" xfId="0" applyBorder="1" applyAlignment="1">
      <alignment horizontal="center"/>
    </xf>
    <xf numFmtId="49" fontId="5" fillId="2" borderId="3" xfId="0" applyNumberFormat="1" applyFont="1" applyFill="1" applyBorder="1" applyAlignment="1">
      <alignment horizontal="center"/>
    </xf>
    <xf numFmtId="0" fontId="5" fillId="2" borderId="3" xfId="0" applyNumberFormat="1" applyFont="1" applyFill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2" fontId="0" fillId="0" borderId="3" xfId="0" applyNumberForma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0" borderId="3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/>
    </xf>
    <xf numFmtId="0" fontId="1" fillId="0" borderId="3" xfId="0" applyFont="1" applyFill="1" applyBorder="1"/>
    <xf numFmtId="164" fontId="4" fillId="0" borderId="3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" fontId="0" fillId="0" borderId="3" xfId="0" applyNumberFormat="1" applyFill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/>
    <xf numFmtId="164" fontId="4" fillId="0" borderId="0" xfId="0" applyNumberFormat="1" applyFont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5" fillId="2" borderId="3" xfId="0" applyNumberFormat="1" applyFont="1" applyFill="1" applyBorder="1" applyAlignment="1">
      <alignment horizontal="center"/>
    </xf>
    <xf numFmtId="0" fontId="0" fillId="0" borderId="3" xfId="0" applyBorder="1"/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workbookViewId="0">
      <selection activeCell="E5" sqref="E5"/>
    </sheetView>
  </sheetViews>
  <sheetFormatPr defaultRowHeight="14.4" x14ac:dyDescent="0.3"/>
  <sheetData>
    <row r="1" spans="1:6" x14ac:dyDescent="0.3">
      <c r="A1" s="50" t="s">
        <v>94</v>
      </c>
      <c r="B1" s="50"/>
      <c r="C1" s="50"/>
      <c r="D1" s="50"/>
      <c r="E1" s="50"/>
      <c r="F1" s="49"/>
    </row>
    <row r="2" spans="1:6" x14ac:dyDescent="0.3">
      <c r="A2" s="50" t="s">
        <v>95</v>
      </c>
      <c r="B2" s="50"/>
      <c r="C2" s="50"/>
      <c r="D2" s="50"/>
      <c r="E2" s="50"/>
      <c r="F2" s="50"/>
    </row>
  </sheetData>
  <mergeCells count="2">
    <mergeCell ref="A1:E1"/>
    <mergeCell ref="A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7"/>
  <sheetViews>
    <sheetView workbookViewId="0">
      <selection activeCell="B28" sqref="B28:D28"/>
    </sheetView>
  </sheetViews>
  <sheetFormatPr defaultRowHeight="14.4" x14ac:dyDescent="0.3"/>
  <cols>
    <col min="1" max="1" width="33.33203125" bestFit="1" customWidth="1"/>
    <col min="10" max="10" width="17.5546875" bestFit="1" customWidth="1"/>
    <col min="17" max="17" width="20.5546875" bestFit="1" customWidth="1"/>
    <col min="24" max="24" width="17.5546875" bestFit="1" customWidth="1"/>
    <col min="31" max="31" width="20" bestFit="1" customWidth="1"/>
  </cols>
  <sheetData>
    <row r="1" spans="1:29" ht="18" x14ac:dyDescent="0.35">
      <c r="A1" s="1" t="s">
        <v>0</v>
      </c>
      <c r="B1" s="1"/>
      <c r="C1" s="48"/>
      <c r="D1" s="51" t="s">
        <v>93</v>
      </c>
      <c r="E1" s="52"/>
      <c r="F1" s="52"/>
      <c r="G1" s="52"/>
      <c r="H1" s="52"/>
      <c r="I1" s="52"/>
    </row>
    <row r="3" spans="1:29" ht="16.2" thickBot="1" x14ac:dyDescent="0.35">
      <c r="A3" s="2" t="s">
        <v>1</v>
      </c>
    </row>
    <row r="4" spans="1:29" ht="15.6" thickTop="1" thickBot="1" x14ac:dyDescent="0.35">
      <c r="J4" s="3" t="s">
        <v>2</v>
      </c>
      <c r="K4" s="4">
        <f>B7</f>
        <v>22</v>
      </c>
      <c r="L4" s="4">
        <f t="shared" ref="L4:O4" si="0">C7</f>
        <v>21</v>
      </c>
      <c r="M4" s="4">
        <f t="shared" si="0"/>
        <v>20</v>
      </c>
      <c r="N4" s="4">
        <f t="shared" si="0"/>
        <v>21</v>
      </c>
      <c r="O4" s="4">
        <f t="shared" si="0"/>
        <v>21</v>
      </c>
      <c r="P4" s="5"/>
      <c r="Q4" s="3" t="s">
        <v>3</v>
      </c>
      <c r="R4" s="6">
        <f>B8</f>
        <v>21</v>
      </c>
      <c r="S4" s="6">
        <f t="shared" ref="S4:V4" si="1">C8</f>
        <v>20</v>
      </c>
      <c r="T4" s="6">
        <f t="shared" si="1"/>
        <v>19</v>
      </c>
      <c r="U4" s="6">
        <f t="shared" si="1"/>
        <v>21</v>
      </c>
      <c r="V4" s="6">
        <f t="shared" si="1"/>
        <v>22</v>
      </c>
      <c r="X4" s="3"/>
      <c r="Y4" s="6"/>
      <c r="Z4" s="6"/>
      <c r="AA4" s="6"/>
      <c r="AB4" s="6"/>
      <c r="AC4" s="6"/>
    </row>
    <row r="5" spans="1:29" ht="15" thickTop="1" x14ac:dyDescent="0.3">
      <c r="A5" s="53" t="s">
        <v>4</v>
      </c>
      <c r="B5" s="54"/>
      <c r="C5" s="54"/>
      <c r="D5" s="54"/>
      <c r="E5" s="54"/>
      <c r="F5" s="55"/>
      <c r="G5" s="7"/>
      <c r="J5" s="8" t="s">
        <v>5</v>
      </c>
      <c r="K5" s="9">
        <v>35</v>
      </c>
      <c r="L5" s="10"/>
      <c r="M5" s="11"/>
      <c r="N5" s="11"/>
      <c r="O5" s="12"/>
      <c r="P5" s="5"/>
      <c r="Q5" s="8" t="s">
        <v>5</v>
      </c>
      <c r="R5" s="9">
        <v>35</v>
      </c>
      <c r="S5" s="10"/>
      <c r="T5" s="11"/>
      <c r="U5" s="11"/>
      <c r="V5" s="12"/>
      <c r="X5" s="8"/>
      <c r="Y5" s="9"/>
      <c r="Z5" s="10"/>
      <c r="AA5" s="11"/>
      <c r="AB5" s="11"/>
      <c r="AC5" s="12"/>
    </row>
    <row r="6" spans="1:29" x14ac:dyDescent="0.3">
      <c r="A6" s="13" t="s">
        <v>6</v>
      </c>
      <c r="B6" s="13" t="s">
        <v>7</v>
      </c>
      <c r="C6" s="13" t="s">
        <v>8</v>
      </c>
      <c r="D6" s="13" t="s">
        <v>9</v>
      </c>
      <c r="E6" s="13" t="s">
        <v>10</v>
      </c>
      <c r="F6" s="13" t="s">
        <v>11</v>
      </c>
      <c r="G6" s="14" t="s">
        <v>12</v>
      </c>
      <c r="J6" s="15" t="s">
        <v>13</v>
      </c>
      <c r="K6" s="9">
        <v>1.5329999999999999</v>
      </c>
      <c r="L6" s="16"/>
      <c r="M6" s="12"/>
      <c r="N6" s="12"/>
      <c r="O6" s="12"/>
      <c r="P6" s="5"/>
      <c r="Q6" s="15" t="s">
        <v>13</v>
      </c>
      <c r="R6" s="9">
        <v>1.5329999999999999</v>
      </c>
      <c r="S6" s="16"/>
      <c r="T6" s="12"/>
      <c r="U6" s="12"/>
      <c r="V6" s="12"/>
      <c r="X6" s="15"/>
      <c r="Y6" s="9"/>
      <c r="Z6" s="16"/>
      <c r="AA6" s="12"/>
      <c r="AB6" s="12"/>
      <c r="AC6" s="12"/>
    </row>
    <row r="7" spans="1:29" ht="15.6" x14ac:dyDescent="0.3">
      <c r="A7" s="13" t="s">
        <v>14</v>
      </c>
      <c r="B7" s="17">
        <v>22</v>
      </c>
      <c r="C7" s="18">
        <v>21</v>
      </c>
      <c r="D7" s="18">
        <v>20</v>
      </c>
      <c r="E7" s="18">
        <v>21</v>
      </c>
      <c r="F7" s="18">
        <v>21</v>
      </c>
      <c r="G7" s="19">
        <f>K10</f>
        <v>33.282022122012471</v>
      </c>
      <c r="J7" s="15" t="s">
        <v>15</v>
      </c>
      <c r="K7" s="20">
        <f>_xlfn.STDEV.S(K4:O4)</f>
        <v>0.70710678118654757</v>
      </c>
      <c r="L7" s="10"/>
      <c r="M7" s="11"/>
      <c r="N7" s="11"/>
      <c r="P7" s="12"/>
      <c r="Q7" s="15" t="s">
        <v>15</v>
      </c>
      <c r="R7" s="20">
        <f>_xlfn.STDEV.S(R4:V4)</f>
        <v>1.1401754250991378</v>
      </c>
      <c r="S7" s="10"/>
      <c r="T7" s="11"/>
      <c r="U7" s="11"/>
      <c r="X7" s="15"/>
      <c r="Y7" s="20"/>
      <c r="Z7" s="10"/>
      <c r="AA7" s="11"/>
      <c r="AB7" s="11"/>
    </row>
    <row r="8" spans="1:29" ht="15.6" x14ac:dyDescent="0.3">
      <c r="A8" s="21" t="s">
        <v>16</v>
      </c>
      <c r="B8" s="17">
        <v>21</v>
      </c>
      <c r="C8" s="17">
        <v>20</v>
      </c>
      <c r="D8" s="17">
        <v>19</v>
      </c>
      <c r="E8" s="17">
        <v>21</v>
      </c>
      <c r="F8" s="18">
        <v>22</v>
      </c>
      <c r="G8" s="19">
        <f>R10</f>
        <v>32.262555195508092</v>
      </c>
      <c r="H8" s="22"/>
      <c r="J8" s="15" t="s">
        <v>17</v>
      </c>
      <c r="K8" s="23">
        <f>AVERAGE(K4:O4)</f>
        <v>21</v>
      </c>
      <c r="L8" s="10"/>
      <c r="M8" s="11"/>
      <c r="N8" s="11"/>
      <c r="Q8" s="15" t="s">
        <v>17</v>
      </c>
      <c r="R8" s="23">
        <f>AVERAGE(R4:V4)</f>
        <v>20.6</v>
      </c>
      <c r="S8" s="10"/>
      <c r="T8" s="11"/>
      <c r="U8" s="11"/>
      <c r="X8" s="15"/>
      <c r="Y8" s="23"/>
      <c r="Z8" s="10"/>
      <c r="AA8" s="11"/>
      <c r="AB8" s="11"/>
    </row>
    <row r="9" spans="1:29" ht="15.6" x14ac:dyDescent="0.3">
      <c r="A9" s="13" t="s">
        <v>18</v>
      </c>
      <c r="B9" s="17">
        <v>20</v>
      </c>
      <c r="C9" s="18">
        <v>19</v>
      </c>
      <c r="D9" s="18">
        <v>18</v>
      </c>
      <c r="E9" s="18">
        <v>20</v>
      </c>
      <c r="F9" s="18">
        <v>21</v>
      </c>
      <c r="G9" s="19">
        <f>K18</f>
        <v>32.134324960945122</v>
      </c>
      <c r="H9" s="22"/>
      <c r="J9" s="15" t="s">
        <v>19</v>
      </c>
      <c r="K9" s="24">
        <f>K7/K8</f>
        <v>3.3671751485073696E-2</v>
      </c>
      <c r="L9" s="10"/>
      <c r="M9" s="11"/>
      <c r="N9" s="11"/>
      <c r="Q9" s="15" t="s">
        <v>19</v>
      </c>
      <c r="R9" s="24">
        <f>R7/R8</f>
        <v>5.5348321606754257E-2</v>
      </c>
      <c r="S9" s="10"/>
      <c r="T9" s="11"/>
      <c r="U9" s="11"/>
      <c r="X9" s="15"/>
      <c r="Y9" s="24"/>
      <c r="Z9" s="10"/>
      <c r="AA9" s="11"/>
      <c r="AB9" s="11"/>
    </row>
    <row r="10" spans="1:29" ht="15.6" x14ac:dyDescent="0.3">
      <c r="A10" s="13" t="s">
        <v>20</v>
      </c>
      <c r="B10" s="6"/>
      <c r="C10" s="25"/>
      <c r="D10" s="18">
        <v>19</v>
      </c>
      <c r="E10" s="18">
        <v>20</v>
      </c>
      <c r="F10" s="18">
        <v>20</v>
      </c>
      <c r="G10" s="19">
        <f>R18</f>
        <v>33.163821599446187</v>
      </c>
      <c r="H10" s="22"/>
      <c r="J10" s="26" t="s">
        <v>12</v>
      </c>
      <c r="K10" s="27">
        <f>K5/(1+K6*K9)</f>
        <v>33.282022122012471</v>
      </c>
      <c r="Q10" s="26" t="s">
        <v>12</v>
      </c>
      <c r="R10" s="27">
        <f>R5/(1+R6*R9)</f>
        <v>32.262555195508092</v>
      </c>
      <c r="X10" s="26"/>
      <c r="Y10" s="27"/>
    </row>
    <row r="11" spans="1:29" ht="15" thickBot="1" x14ac:dyDescent="0.35">
      <c r="A11" s="28" t="s">
        <v>21</v>
      </c>
      <c r="B11" s="29">
        <f>MAX(B7:B10)</f>
        <v>22</v>
      </c>
      <c r="C11" s="29">
        <f t="shared" ref="C11:F11" si="2">MAX(C7:C10)</f>
        <v>21</v>
      </c>
      <c r="D11" s="29">
        <f t="shared" si="2"/>
        <v>20</v>
      </c>
      <c r="E11" s="29">
        <f t="shared" si="2"/>
        <v>21</v>
      </c>
      <c r="F11" s="29">
        <f t="shared" si="2"/>
        <v>22</v>
      </c>
      <c r="G11" s="5"/>
      <c r="H11" s="22"/>
    </row>
    <row r="12" spans="1:29" ht="15.6" thickTop="1" thickBot="1" x14ac:dyDescent="0.35">
      <c r="A12" s="30"/>
      <c r="B12" s="31"/>
      <c r="C12" s="29"/>
      <c r="D12" s="29"/>
      <c r="E12" s="29"/>
      <c r="F12" s="12"/>
      <c r="G12" s="5"/>
      <c r="H12" s="22"/>
      <c r="J12" s="3" t="s">
        <v>22</v>
      </c>
      <c r="K12" s="6">
        <f>B9</f>
        <v>20</v>
      </c>
      <c r="L12" s="6">
        <f t="shared" ref="L12:O12" si="3">C9</f>
        <v>19</v>
      </c>
      <c r="M12" s="6">
        <f t="shared" si="3"/>
        <v>18</v>
      </c>
      <c r="N12" s="6">
        <f t="shared" si="3"/>
        <v>20</v>
      </c>
      <c r="O12" s="6">
        <f t="shared" si="3"/>
        <v>21</v>
      </c>
      <c r="Q12" s="3" t="s">
        <v>23</v>
      </c>
      <c r="R12" s="25"/>
      <c r="S12" s="25"/>
      <c r="T12" s="32">
        <f>D10</f>
        <v>19</v>
      </c>
      <c r="U12" s="32">
        <f>E10</f>
        <v>20</v>
      </c>
      <c r="V12" s="32">
        <f>F10</f>
        <v>20</v>
      </c>
      <c r="X12" s="3"/>
      <c r="Y12" s="6"/>
      <c r="Z12" s="33"/>
      <c r="AA12" s="32"/>
      <c r="AB12" s="32"/>
      <c r="AC12" s="6"/>
    </row>
    <row r="13" spans="1:29" ht="15" thickTop="1" x14ac:dyDescent="0.3">
      <c r="A13" s="15" t="s">
        <v>5</v>
      </c>
      <c r="B13" s="9">
        <v>35</v>
      </c>
      <c r="C13" s="10"/>
      <c r="D13" s="11"/>
      <c r="E13" s="11"/>
      <c r="F13" s="12"/>
      <c r="G13" s="5"/>
      <c r="H13" s="22"/>
      <c r="J13" s="8" t="s">
        <v>5</v>
      </c>
      <c r="K13" s="9">
        <v>35</v>
      </c>
      <c r="L13" s="10"/>
      <c r="M13" s="11"/>
      <c r="N13" s="11"/>
      <c r="O13" s="12"/>
      <c r="Q13" s="8" t="s">
        <v>5</v>
      </c>
      <c r="R13" s="9">
        <v>35</v>
      </c>
      <c r="S13" s="10"/>
      <c r="T13" s="11"/>
      <c r="U13" s="11"/>
      <c r="V13" s="12"/>
      <c r="X13" s="8"/>
      <c r="Y13" s="9"/>
      <c r="Z13" s="10"/>
      <c r="AA13" s="11"/>
      <c r="AB13" s="11"/>
      <c r="AC13" s="12"/>
    </row>
    <row r="14" spans="1:29" x14ac:dyDescent="0.3">
      <c r="A14" s="15" t="s">
        <v>13</v>
      </c>
      <c r="B14" s="9">
        <v>1.5329999999999999</v>
      </c>
      <c r="C14" s="51" t="s">
        <v>24</v>
      </c>
      <c r="D14" s="56"/>
      <c r="E14" s="56"/>
      <c r="F14" s="56"/>
      <c r="G14" s="56"/>
      <c r="H14" s="56"/>
      <c r="J14" s="15" t="s">
        <v>13</v>
      </c>
      <c r="K14" s="9">
        <v>1.5329999999999999</v>
      </c>
      <c r="L14" s="16"/>
      <c r="M14" s="12"/>
      <c r="N14" s="12"/>
      <c r="O14" s="12"/>
      <c r="Q14" s="15" t="s">
        <v>13</v>
      </c>
      <c r="R14" s="9">
        <v>1.8859999999999999</v>
      </c>
      <c r="S14" s="16"/>
      <c r="T14" s="12"/>
      <c r="U14" s="12"/>
      <c r="V14" s="12"/>
      <c r="X14" s="15"/>
      <c r="Y14" s="9"/>
      <c r="Z14" s="16"/>
      <c r="AA14" s="12"/>
      <c r="AB14" s="12"/>
      <c r="AC14" s="12"/>
    </row>
    <row r="15" spans="1:29" x14ac:dyDescent="0.3">
      <c r="A15" s="15" t="s">
        <v>15</v>
      </c>
      <c r="B15" s="20">
        <f>_xlfn.STDEV.S(B11:F11)</f>
        <v>0.83666002653407556</v>
      </c>
      <c r="C15" s="10"/>
      <c r="D15" s="11"/>
      <c r="E15" s="11"/>
      <c r="J15" s="15" t="s">
        <v>15</v>
      </c>
      <c r="K15" s="20">
        <f>_xlfn.STDEV.S(K12:O12)</f>
        <v>1.1401754250991378</v>
      </c>
      <c r="L15" s="10"/>
      <c r="M15" s="11"/>
      <c r="N15" s="11"/>
      <c r="Q15" s="15" t="s">
        <v>15</v>
      </c>
      <c r="R15" s="20">
        <f>_xlfn.STDEV.S(T12:V12)</f>
        <v>0.57735026918962584</v>
      </c>
      <c r="S15" s="10"/>
      <c r="T15" s="11"/>
      <c r="U15" s="11"/>
      <c r="X15" s="15"/>
      <c r="Y15" s="20"/>
      <c r="Z15" s="10"/>
      <c r="AA15" s="11"/>
      <c r="AB15" s="11"/>
    </row>
    <row r="16" spans="1:29" x14ac:dyDescent="0.3">
      <c r="A16" s="15" t="s">
        <v>17</v>
      </c>
      <c r="B16" s="9">
        <f>AVERAGE(B11:F11)</f>
        <v>21.2</v>
      </c>
      <c r="C16" s="10"/>
      <c r="D16" s="11"/>
      <c r="E16" s="11"/>
      <c r="J16" s="15" t="s">
        <v>17</v>
      </c>
      <c r="K16" s="23">
        <f>AVERAGE(K12:O12)</f>
        <v>19.600000000000001</v>
      </c>
      <c r="L16" s="10"/>
      <c r="M16" s="11"/>
      <c r="N16" s="11"/>
      <c r="Q16" s="15" t="s">
        <v>17</v>
      </c>
      <c r="R16" s="23">
        <f>AVERAGE(T12:V12)</f>
        <v>19.666666666666668</v>
      </c>
      <c r="S16" s="10"/>
      <c r="T16" s="11"/>
      <c r="U16" s="11"/>
      <c r="X16" s="15"/>
      <c r="Y16" s="23"/>
      <c r="Z16" s="10"/>
      <c r="AA16" s="11"/>
      <c r="AB16" s="11"/>
    </row>
    <row r="17" spans="1:36" x14ac:dyDescent="0.3">
      <c r="A17" s="15" t="s">
        <v>19</v>
      </c>
      <c r="B17" s="24">
        <f>B15/B16</f>
        <v>3.946509559122998E-2</v>
      </c>
      <c r="C17" s="10"/>
      <c r="D17" s="11"/>
      <c r="E17" s="11"/>
      <c r="J17" s="15" t="s">
        <v>19</v>
      </c>
      <c r="K17" s="24">
        <f>K15/K16</f>
        <v>5.8172215566282541E-2</v>
      </c>
      <c r="L17" s="10"/>
      <c r="M17" s="11"/>
      <c r="N17" s="11"/>
      <c r="Q17" s="15" t="s">
        <v>19</v>
      </c>
      <c r="R17" s="24">
        <f>R15/R16</f>
        <v>2.9356793348625041E-2</v>
      </c>
      <c r="S17" s="10"/>
      <c r="T17" s="11"/>
      <c r="U17" s="11"/>
      <c r="X17" s="15"/>
      <c r="Y17" s="24"/>
      <c r="Z17" s="10"/>
      <c r="AA17" s="11"/>
      <c r="AB17" s="11"/>
    </row>
    <row r="18" spans="1:36" x14ac:dyDescent="0.3">
      <c r="A18" s="26" t="s">
        <v>12</v>
      </c>
      <c r="B18" s="27">
        <f>B13/(1+B14*B17)</f>
        <v>33.003300593270332</v>
      </c>
      <c r="C18" s="57" t="s">
        <v>25</v>
      </c>
      <c r="D18" s="58"/>
      <c r="E18" s="58"/>
      <c r="F18" s="58"/>
      <c r="G18" s="58"/>
      <c r="H18" s="58"/>
      <c r="J18" s="26" t="s">
        <v>12</v>
      </c>
      <c r="K18" s="27">
        <f>K13/(1+K14*K17)</f>
        <v>32.134324960945122</v>
      </c>
      <c r="Q18" s="26" t="s">
        <v>12</v>
      </c>
      <c r="R18" s="27">
        <f>R13/(1+R14*R17)</f>
        <v>33.163821599446187</v>
      </c>
      <c r="X18" s="26"/>
      <c r="Y18" s="27"/>
    </row>
    <row r="19" spans="1:36" x14ac:dyDescent="0.3">
      <c r="A19" s="39"/>
      <c r="B19" s="40"/>
      <c r="C19" s="38"/>
      <c r="D19" s="38"/>
      <c r="E19" s="38"/>
      <c r="F19" s="38"/>
      <c r="G19" s="38"/>
      <c r="H19" s="38"/>
      <c r="J19" s="39"/>
      <c r="K19" s="40"/>
      <c r="Q19" s="39"/>
      <c r="R19" s="40"/>
      <c r="X19" s="39"/>
      <c r="Y19" s="40"/>
    </row>
    <row r="20" spans="1:36" x14ac:dyDescent="0.3">
      <c r="A20" s="39"/>
      <c r="B20" s="40"/>
      <c r="C20" s="38"/>
      <c r="D20" s="38"/>
      <c r="E20" s="38"/>
      <c r="F20" s="38"/>
      <c r="G20" s="38"/>
      <c r="H20" s="38"/>
      <c r="J20" s="39"/>
      <c r="K20" s="40"/>
      <c r="Q20" s="39"/>
      <c r="R20" s="40"/>
      <c r="X20" s="39"/>
      <c r="Y20" s="40"/>
    </row>
    <row r="23" spans="1:36" ht="15.6" x14ac:dyDescent="0.3">
      <c r="A23" s="2" t="s">
        <v>26</v>
      </c>
    </row>
    <row r="24" spans="1:36" ht="15" thickBot="1" x14ac:dyDescent="0.35"/>
    <row r="25" spans="1:36" ht="15.6" thickTop="1" thickBot="1" x14ac:dyDescent="0.35">
      <c r="A25" s="53" t="s">
        <v>4</v>
      </c>
      <c r="B25" s="54"/>
      <c r="C25" s="54"/>
      <c r="D25" s="54"/>
      <c r="E25" s="54"/>
      <c r="F25" s="55"/>
      <c r="G25" s="7"/>
      <c r="J25" s="3" t="s">
        <v>44</v>
      </c>
      <c r="K25" s="4">
        <v>21</v>
      </c>
      <c r="L25" s="4">
        <v>18</v>
      </c>
      <c r="M25" s="4">
        <v>18</v>
      </c>
      <c r="N25" s="4"/>
      <c r="O25" s="4"/>
      <c r="P25" s="5"/>
      <c r="Q25" s="3" t="s">
        <v>45</v>
      </c>
      <c r="R25" s="6">
        <f>B28</f>
        <v>22</v>
      </c>
      <c r="S25" s="6">
        <f t="shared" ref="S25:T25" si="4">C28</f>
        <v>22</v>
      </c>
      <c r="T25" s="6">
        <f t="shared" si="4"/>
        <v>23</v>
      </c>
      <c r="U25" s="6"/>
      <c r="V25" s="6"/>
      <c r="X25" s="3" t="s">
        <v>27</v>
      </c>
      <c r="Y25" s="4">
        <f>B29</f>
        <v>20</v>
      </c>
      <c r="Z25" s="4">
        <f t="shared" ref="Z25:AC25" si="5">C29</f>
        <v>19</v>
      </c>
      <c r="AA25" s="4">
        <f t="shared" si="5"/>
        <v>20</v>
      </c>
      <c r="AB25" s="4">
        <f t="shared" si="5"/>
        <v>21</v>
      </c>
      <c r="AC25" s="4">
        <f t="shared" si="5"/>
        <v>21</v>
      </c>
      <c r="AE25" s="3" t="s">
        <v>46</v>
      </c>
      <c r="AF25" s="32">
        <f>B30</f>
        <v>21</v>
      </c>
      <c r="AG25" s="32">
        <f t="shared" ref="AG25:AH25" si="6">C30</f>
        <v>19</v>
      </c>
      <c r="AH25" s="32">
        <f t="shared" si="6"/>
        <v>20</v>
      </c>
      <c r="AI25" s="32"/>
      <c r="AJ25" s="32"/>
    </row>
    <row r="26" spans="1:36" ht="15" thickTop="1" x14ac:dyDescent="0.3">
      <c r="A26" s="13" t="s">
        <v>6</v>
      </c>
      <c r="B26" s="13" t="s">
        <v>7</v>
      </c>
      <c r="C26" s="13" t="s">
        <v>8</v>
      </c>
      <c r="D26" s="13" t="s">
        <v>9</v>
      </c>
      <c r="E26" s="13" t="s">
        <v>10</v>
      </c>
      <c r="F26" s="13" t="s">
        <v>11</v>
      </c>
      <c r="G26" s="14" t="s">
        <v>12</v>
      </c>
      <c r="J26" s="8" t="s">
        <v>5</v>
      </c>
      <c r="K26" s="9">
        <v>35</v>
      </c>
      <c r="L26" s="10"/>
      <c r="M26" s="11"/>
      <c r="N26" s="11"/>
      <c r="O26" s="12"/>
      <c r="P26" s="5"/>
      <c r="Q26" s="8" t="s">
        <v>5</v>
      </c>
      <c r="R26" s="9">
        <v>35</v>
      </c>
      <c r="S26" s="10"/>
      <c r="T26" s="11"/>
      <c r="U26" s="11"/>
      <c r="V26" s="12"/>
      <c r="X26" s="8" t="s">
        <v>5</v>
      </c>
      <c r="Y26" s="9">
        <v>35</v>
      </c>
      <c r="Z26" s="10"/>
      <c r="AA26" s="11"/>
      <c r="AB26" s="11"/>
      <c r="AC26" s="12"/>
      <c r="AE26" s="8" t="s">
        <v>5</v>
      </c>
      <c r="AF26" s="9">
        <v>35</v>
      </c>
      <c r="AG26" s="10"/>
      <c r="AH26" s="11"/>
      <c r="AI26" s="11"/>
      <c r="AJ26" s="12"/>
    </row>
    <row r="27" spans="1:36" ht="15.6" x14ac:dyDescent="0.3">
      <c r="A27" s="13" t="s">
        <v>37</v>
      </c>
      <c r="B27" s="18">
        <v>21</v>
      </c>
      <c r="C27" s="18">
        <v>18</v>
      </c>
      <c r="D27" s="18">
        <v>18</v>
      </c>
      <c r="E27" s="18"/>
      <c r="F27" s="18"/>
      <c r="G27" s="41">
        <f>K31</f>
        <v>29.865294735153679</v>
      </c>
      <c r="J27" s="15" t="s">
        <v>13</v>
      </c>
      <c r="K27" s="9">
        <v>1.8859999999999999</v>
      </c>
      <c r="L27" s="16"/>
      <c r="M27" s="12"/>
      <c r="N27" s="12"/>
      <c r="O27" s="12"/>
      <c r="P27" s="5"/>
      <c r="Q27" s="15" t="s">
        <v>13</v>
      </c>
      <c r="R27" s="9">
        <v>1.8859999999999999</v>
      </c>
      <c r="S27" s="16"/>
      <c r="T27" s="12"/>
      <c r="U27" s="12"/>
      <c r="V27" s="12"/>
      <c r="X27" s="15" t="s">
        <v>13</v>
      </c>
      <c r="Y27" s="9">
        <v>1.5329999999999999</v>
      </c>
      <c r="Z27" s="16"/>
      <c r="AA27" s="12"/>
      <c r="AB27" s="12"/>
      <c r="AC27" s="12"/>
      <c r="AE27" s="15" t="s">
        <v>13</v>
      </c>
      <c r="AF27" s="9">
        <v>1.8859999999999999</v>
      </c>
      <c r="AG27" s="16"/>
      <c r="AH27" s="12"/>
      <c r="AI27" s="12"/>
      <c r="AJ27" s="12"/>
    </row>
    <row r="28" spans="1:36" ht="15.6" x14ac:dyDescent="0.3">
      <c r="A28" s="13" t="s">
        <v>38</v>
      </c>
      <c r="B28" s="18">
        <v>22</v>
      </c>
      <c r="C28" s="18">
        <v>22</v>
      </c>
      <c r="D28" s="18">
        <v>23</v>
      </c>
      <c r="E28" s="18"/>
      <c r="F28" s="18"/>
      <c r="G28" s="41">
        <f>R31</f>
        <v>33.372874224831371</v>
      </c>
      <c r="H28" s="22"/>
      <c r="J28" s="15" t="s">
        <v>15</v>
      </c>
      <c r="K28" s="20">
        <f>_xlfn.STDEV.S(K25:O25)</f>
        <v>1.7320508075688772</v>
      </c>
      <c r="L28" s="10"/>
      <c r="M28" s="11"/>
      <c r="N28" s="11"/>
      <c r="P28" s="12"/>
      <c r="Q28" s="15" t="s">
        <v>15</v>
      </c>
      <c r="R28" s="20">
        <f>_xlfn.STDEV.S(R25:T25)</f>
        <v>0.57735026918962584</v>
      </c>
      <c r="S28" s="10"/>
      <c r="T28" s="11"/>
      <c r="U28" s="11"/>
      <c r="X28" s="15" t="s">
        <v>15</v>
      </c>
      <c r="Y28" s="20">
        <f>_xlfn.STDEV.S(Y25:AC25)</f>
        <v>0.83666002653407556</v>
      </c>
      <c r="Z28" s="10"/>
      <c r="AA28" s="11"/>
      <c r="AB28" s="11"/>
      <c r="AE28" s="15" t="s">
        <v>15</v>
      </c>
      <c r="AF28" s="20">
        <f>_xlfn.STDEV.S(AF25:AJ25)</f>
        <v>1</v>
      </c>
      <c r="AG28" s="10"/>
      <c r="AH28" s="11"/>
      <c r="AI28" s="11"/>
    </row>
    <row r="29" spans="1:36" ht="15.6" x14ac:dyDescent="0.3">
      <c r="A29" s="36" t="s">
        <v>29</v>
      </c>
      <c r="B29" s="18">
        <v>20</v>
      </c>
      <c r="C29" s="18">
        <v>19</v>
      </c>
      <c r="D29" s="18">
        <v>20</v>
      </c>
      <c r="E29" s="18">
        <v>21</v>
      </c>
      <c r="F29" s="18">
        <v>21</v>
      </c>
      <c r="G29" s="19">
        <f>Y31</f>
        <v>32.910355632073973</v>
      </c>
      <c r="H29" s="22"/>
      <c r="J29" s="15" t="s">
        <v>17</v>
      </c>
      <c r="K29" s="23">
        <f>AVERAGE(K25:O25)</f>
        <v>19</v>
      </c>
      <c r="L29" s="10"/>
      <c r="M29" s="11"/>
      <c r="N29" s="11"/>
      <c r="Q29" s="15" t="s">
        <v>17</v>
      </c>
      <c r="R29" s="23">
        <f>AVERAGE(R25:T25)</f>
        <v>22.333333333333332</v>
      </c>
      <c r="S29" s="10"/>
      <c r="T29" s="11"/>
      <c r="U29" s="11"/>
      <c r="X29" s="15" t="s">
        <v>17</v>
      </c>
      <c r="Y29" s="23">
        <f>AVERAGE(Y25:AC25)</f>
        <v>20.2</v>
      </c>
      <c r="Z29" s="10"/>
      <c r="AA29" s="11"/>
      <c r="AB29" s="11"/>
      <c r="AE29" s="15" t="s">
        <v>17</v>
      </c>
      <c r="AF29" s="23">
        <f>AVERAGE(AF25:AJ25)</f>
        <v>20</v>
      </c>
      <c r="AG29" s="10"/>
      <c r="AH29" s="11"/>
      <c r="AI29" s="11"/>
    </row>
    <row r="30" spans="1:36" ht="15.6" x14ac:dyDescent="0.3">
      <c r="A30" s="36" t="s">
        <v>39</v>
      </c>
      <c r="B30" s="18">
        <v>21</v>
      </c>
      <c r="C30" s="18">
        <v>19</v>
      </c>
      <c r="D30" s="18">
        <v>20</v>
      </c>
      <c r="E30" s="18"/>
      <c r="F30" s="18"/>
      <c r="G30" s="19">
        <f>AF31</f>
        <v>31.983916659051445</v>
      </c>
      <c r="H30" s="22"/>
      <c r="J30" s="15" t="s">
        <v>19</v>
      </c>
      <c r="K30" s="24">
        <f>K28/K29</f>
        <v>9.1160568819414589E-2</v>
      </c>
      <c r="L30" s="10"/>
      <c r="M30" s="11"/>
      <c r="N30" s="11"/>
      <c r="Q30" s="15" t="s">
        <v>19</v>
      </c>
      <c r="R30" s="24">
        <f>R28/R29</f>
        <v>2.5851504590580263E-2</v>
      </c>
      <c r="S30" s="10"/>
      <c r="T30" s="11"/>
      <c r="U30" s="11"/>
      <c r="X30" s="15" t="s">
        <v>19</v>
      </c>
      <c r="Y30" s="24">
        <f>Y28/Y29</f>
        <v>4.1418813194756217E-2</v>
      </c>
      <c r="Z30" s="10"/>
      <c r="AA30" s="11"/>
      <c r="AB30" s="11"/>
      <c r="AE30" s="15" t="s">
        <v>19</v>
      </c>
      <c r="AF30" s="24">
        <f>AF28/AF29</f>
        <v>0.05</v>
      </c>
      <c r="AG30" s="10"/>
      <c r="AH30" s="11"/>
      <c r="AI30" s="11"/>
    </row>
    <row r="31" spans="1:36" ht="15.6" x14ac:dyDescent="0.3">
      <c r="A31" s="13" t="s">
        <v>30</v>
      </c>
      <c r="B31" s="18"/>
      <c r="C31" s="18">
        <v>17</v>
      </c>
      <c r="D31" s="18">
        <v>17</v>
      </c>
      <c r="E31" s="18">
        <v>17</v>
      </c>
      <c r="F31" s="18">
        <v>18</v>
      </c>
      <c r="G31" s="19">
        <f>K39</f>
        <v>33.413581271791465</v>
      </c>
      <c r="H31" s="22"/>
      <c r="J31" s="26" t="s">
        <v>12</v>
      </c>
      <c r="K31" s="27">
        <f>K26/(1+K27*K30)</f>
        <v>29.865294735153679</v>
      </c>
      <c r="Q31" s="26" t="s">
        <v>12</v>
      </c>
      <c r="R31" s="27">
        <f>R26/(1+R27*R30)</f>
        <v>33.372874224831371</v>
      </c>
      <c r="X31" s="26" t="s">
        <v>12</v>
      </c>
      <c r="Y31" s="27">
        <f>Y26/(1+Y27*Y30)</f>
        <v>32.910355632073973</v>
      </c>
      <c r="AE31" s="26" t="s">
        <v>12</v>
      </c>
      <c r="AF31" s="27">
        <f>AF26/(1+AF27*AF30)</f>
        <v>31.983916659051445</v>
      </c>
    </row>
    <row r="32" spans="1:36" ht="16.2" thickBot="1" x14ac:dyDescent="0.35">
      <c r="A32" s="13" t="s">
        <v>40</v>
      </c>
      <c r="B32" s="18">
        <v>20</v>
      </c>
      <c r="C32" s="18">
        <v>17</v>
      </c>
      <c r="D32" s="18">
        <v>19</v>
      </c>
      <c r="E32" s="18"/>
      <c r="F32" s="18"/>
      <c r="G32" s="19">
        <f>R39</f>
        <v>30.320497984724877</v>
      </c>
      <c r="H32" s="22"/>
    </row>
    <row r="33" spans="1:36" ht="16.8" thickTop="1" thickBot="1" x14ac:dyDescent="0.35">
      <c r="A33" s="13" t="s">
        <v>31</v>
      </c>
      <c r="B33" s="18"/>
      <c r="C33" s="18">
        <v>19</v>
      </c>
      <c r="D33" s="18">
        <v>18</v>
      </c>
      <c r="E33" s="18">
        <v>19</v>
      </c>
      <c r="F33" s="18">
        <v>19</v>
      </c>
      <c r="G33" s="19">
        <f>Y39</f>
        <v>33.535183197915075</v>
      </c>
      <c r="H33" s="22"/>
      <c r="J33" s="3" t="s">
        <v>28</v>
      </c>
      <c r="K33" s="6"/>
      <c r="L33" s="6">
        <f>C31</f>
        <v>17</v>
      </c>
      <c r="M33" s="6">
        <f t="shared" ref="M33:O33" si="7">D31</f>
        <v>17</v>
      </c>
      <c r="N33" s="6">
        <f t="shared" si="7"/>
        <v>17</v>
      </c>
      <c r="O33" s="6">
        <f t="shared" si="7"/>
        <v>18</v>
      </c>
      <c r="Q33" s="3" t="s">
        <v>47</v>
      </c>
      <c r="R33" s="32">
        <f>B32</f>
        <v>20</v>
      </c>
      <c r="S33" s="32">
        <f t="shared" ref="S33:T33" si="8">C32</f>
        <v>17</v>
      </c>
      <c r="T33" s="32">
        <f t="shared" si="8"/>
        <v>19</v>
      </c>
      <c r="U33" s="32"/>
      <c r="V33" s="32"/>
      <c r="X33" s="3" t="s">
        <v>48</v>
      </c>
      <c r="Y33" s="32"/>
      <c r="Z33" s="32">
        <f t="shared" ref="Z33:AC33" si="9">C33</f>
        <v>19</v>
      </c>
      <c r="AA33" s="32">
        <f t="shared" si="9"/>
        <v>18</v>
      </c>
      <c r="AB33" s="32">
        <f t="shared" si="9"/>
        <v>19</v>
      </c>
      <c r="AC33" s="32">
        <f t="shared" si="9"/>
        <v>19</v>
      </c>
      <c r="AE33" s="3" t="s">
        <v>76</v>
      </c>
      <c r="AF33" s="32">
        <f>B34</f>
        <v>16</v>
      </c>
      <c r="AG33" s="32">
        <f t="shared" ref="AG33:AH33" si="10">C34</f>
        <v>14</v>
      </c>
      <c r="AH33" s="32">
        <f t="shared" si="10"/>
        <v>14</v>
      </c>
      <c r="AI33" s="32"/>
      <c r="AJ33" s="32"/>
    </row>
    <row r="34" spans="1:36" ht="16.2" thickTop="1" x14ac:dyDescent="0.3">
      <c r="A34" s="13" t="s">
        <v>77</v>
      </c>
      <c r="B34" s="18">
        <v>16</v>
      </c>
      <c r="C34" s="18">
        <v>14</v>
      </c>
      <c r="D34" s="18">
        <v>14</v>
      </c>
      <c r="E34" s="18"/>
      <c r="F34" s="18"/>
      <c r="G34" s="19">
        <f>AF39</f>
        <v>30.474956764814419</v>
      </c>
      <c r="H34" s="12"/>
      <c r="J34" s="8" t="s">
        <v>5</v>
      </c>
      <c r="K34" s="9">
        <v>35</v>
      </c>
      <c r="L34" s="10"/>
      <c r="M34" s="11"/>
      <c r="N34" s="11"/>
      <c r="O34" s="12"/>
      <c r="Q34" s="8" t="s">
        <v>5</v>
      </c>
      <c r="R34" s="9">
        <v>35</v>
      </c>
      <c r="S34" s="10"/>
      <c r="T34" s="11"/>
      <c r="U34" s="11"/>
      <c r="V34" s="12"/>
      <c r="X34" s="8" t="s">
        <v>5</v>
      </c>
      <c r="Y34" s="9">
        <v>35</v>
      </c>
      <c r="Z34" s="10"/>
      <c r="AA34" s="11"/>
      <c r="AB34" s="11"/>
      <c r="AC34" s="12"/>
      <c r="AE34" s="8" t="s">
        <v>5</v>
      </c>
      <c r="AF34" s="9">
        <v>35</v>
      </c>
      <c r="AG34" s="10"/>
      <c r="AH34" s="11"/>
      <c r="AI34" s="11"/>
      <c r="AJ34" s="35"/>
    </row>
    <row r="35" spans="1:36" ht="15.6" x14ac:dyDescent="0.3">
      <c r="A35" s="13" t="s">
        <v>42</v>
      </c>
      <c r="B35" s="18">
        <v>19</v>
      </c>
      <c r="C35" s="18">
        <v>18</v>
      </c>
      <c r="D35" s="18">
        <v>19</v>
      </c>
      <c r="E35" s="18"/>
      <c r="F35" s="18"/>
      <c r="G35" s="19">
        <f>K47</f>
        <v>33.070876656480863</v>
      </c>
      <c r="J35" s="15" t="s">
        <v>13</v>
      </c>
      <c r="K35" s="9">
        <v>1.6379999999999999</v>
      </c>
      <c r="L35" s="16"/>
      <c r="M35" s="12"/>
      <c r="N35" s="12"/>
      <c r="O35" s="12"/>
      <c r="Q35" s="15" t="s">
        <v>13</v>
      </c>
      <c r="R35" s="9">
        <v>1.8859999999999999</v>
      </c>
      <c r="S35" s="16"/>
      <c r="T35" s="12"/>
      <c r="U35" s="12"/>
      <c r="V35" s="12"/>
      <c r="X35" s="15" t="s">
        <v>13</v>
      </c>
      <c r="Y35" s="9">
        <v>1.6379999999999999</v>
      </c>
      <c r="Z35" s="16"/>
      <c r="AA35" s="12"/>
      <c r="AB35" s="12"/>
      <c r="AC35" s="12"/>
      <c r="AE35" s="15" t="s">
        <v>13</v>
      </c>
      <c r="AF35" s="9">
        <v>1.8859999999999999</v>
      </c>
      <c r="AG35" s="34"/>
      <c r="AH35" s="35"/>
      <c r="AI35" s="35"/>
      <c r="AJ35" s="35"/>
    </row>
    <row r="36" spans="1:36" ht="15.6" x14ac:dyDescent="0.3">
      <c r="A36" s="13" t="s">
        <v>32</v>
      </c>
      <c r="B36" s="18">
        <v>23</v>
      </c>
      <c r="C36" s="18">
        <v>21</v>
      </c>
      <c r="D36" s="18">
        <v>22</v>
      </c>
      <c r="E36" s="18">
        <v>22</v>
      </c>
      <c r="F36" s="18">
        <v>22</v>
      </c>
      <c r="G36" s="19">
        <f>R47</f>
        <v>33.356445024142062</v>
      </c>
      <c r="J36" s="15" t="s">
        <v>15</v>
      </c>
      <c r="K36" s="20">
        <f>_xlfn.STDEV.S(K33:O33)</f>
        <v>0.5</v>
      </c>
      <c r="L36" s="10"/>
      <c r="M36" s="11"/>
      <c r="N36" s="11"/>
      <c r="Q36" s="15" t="s">
        <v>15</v>
      </c>
      <c r="R36" s="20">
        <f>_xlfn.STDEV.S(R33:V33)</f>
        <v>1.5275252316519468</v>
      </c>
      <c r="S36" s="10"/>
      <c r="T36" s="11"/>
      <c r="U36" s="11"/>
      <c r="X36" s="15" t="s">
        <v>15</v>
      </c>
      <c r="Y36" s="20">
        <f>_xlfn.STDEV.S(Y33:AC33)</f>
        <v>0.5</v>
      </c>
      <c r="Z36" s="10"/>
      <c r="AA36" s="11"/>
      <c r="AB36" s="11"/>
      <c r="AE36" s="15" t="s">
        <v>15</v>
      </c>
      <c r="AF36" s="20">
        <f>_xlfn.STDEV.S(AF33:AJ33)</f>
        <v>1.1547005383792517</v>
      </c>
      <c r="AG36" s="10"/>
      <c r="AH36" s="11"/>
      <c r="AI36" s="11"/>
    </row>
    <row r="37" spans="1:36" ht="15.6" x14ac:dyDescent="0.3">
      <c r="A37" s="13" t="s">
        <v>43</v>
      </c>
      <c r="B37" s="18">
        <v>20</v>
      </c>
      <c r="C37" s="18">
        <v>18</v>
      </c>
      <c r="D37" s="18">
        <v>19</v>
      </c>
      <c r="E37" s="18"/>
      <c r="F37" s="18"/>
      <c r="G37" s="19">
        <f>Y47</f>
        <v>31.83950971942928</v>
      </c>
      <c r="J37" s="15" t="s">
        <v>17</v>
      </c>
      <c r="K37" s="23">
        <f>AVERAGE(K33:O33)</f>
        <v>17.25</v>
      </c>
      <c r="L37" s="10"/>
      <c r="M37" s="11"/>
      <c r="N37" s="11"/>
      <c r="Q37" s="15" t="s">
        <v>17</v>
      </c>
      <c r="R37" s="23">
        <f>AVERAGE(R33:V33)</f>
        <v>18.666666666666668</v>
      </c>
      <c r="S37" s="10"/>
      <c r="T37" s="11"/>
      <c r="U37" s="11"/>
      <c r="X37" s="15" t="s">
        <v>17</v>
      </c>
      <c r="Y37" s="23">
        <f>AVERAGE(Y33:AC33)</f>
        <v>18.75</v>
      </c>
      <c r="Z37" s="10"/>
      <c r="AA37" s="11"/>
      <c r="AB37" s="11"/>
      <c r="AE37" s="15" t="s">
        <v>17</v>
      </c>
      <c r="AF37" s="23">
        <f>AVERAGE(AF33:AJ33)</f>
        <v>14.666666666666666</v>
      </c>
      <c r="AG37" s="10"/>
      <c r="AH37" s="11"/>
      <c r="AI37" s="11"/>
    </row>
    <row r="38" spans="1:36" x14ac:dyDescent="0.3">
      <c r="A38" s="28" t="s">
        <v>21</v>
      </c>
      <c r="B38" s="29">
        <f>MAX(B29:B36)</f>
        <v>23</v>
      </c>
      <c r="C38" s="29">
        <v>22</v>
      </c>
      <c r="D38" s="29">
        <f>MAX(D29:D36)</f>
        <v>22</v>
      </c>
      <c r="E38" s="29">
        <f>MAX(E29:E36)</f>
        <v>22</v>
      </c>
      <c r="F38" s="29">
        <f>MAX(F29:F36)</f>
        <v>22</v>
      </c>
      <c r="G38" s="5"/>
      <c r="H38" s="38"/>
      <c r="J38" s="15" t="s">
        <v>19</v>
      </c>
      <c r="K38" s="24">
        <f>K36/K37</f>
        <v>2.8985507246376812E-2</v>
      </c>
      <c r="L38" s="10"/>
      <c r="M38" s="11"/>
      <c r="N38" s="11"/>
      <c r="Q38" s="15" t="s">
        <v>19</v>
      </c>
      <c r="R38" s="24">
        <f>R36/R37</f>
        <v>8.1831708838497136E-2</v>
      </c>
      <c r="S38" s="10"/>
      <c r="T38" s="11"/>
      <c r="U38" s="11"/>
      <c r="X38" s="15" t="s">
        <v>19</v>
      </c>
      <c r="Y38" s="24">
        <f>Y36/Y37</f>
        <v>2.6666666666666668E-2</v>
      </c>
      <c r="Z38" s="10"/>
      <c r="AA38" s="11"/>
      <c r="AB38" s="11"/>
      <c r="AE38" s="15" t="s">
        <v>19</v>
      </c>
      <c r="AF38" s="24">
        <f>AF36/AF37</f>
        <v>7.8729582162221715E-2</v>
      </c>
      <c r="AG38" s="10"/>
      <c r="AH38" s="11"/>
      <c r="AI38" s="11"/>
    </row>
    <row r="39" spans="1:36" x14ac:dyDescent="0.3">
      <c r="A39" s="30"/>
      <c r="B39" s="31"/>
      <c r="C39" s="29"/>
      <c r="D39" s="29"/>
      <c r="E39" s="29"/>
      <c r="F39" s="12"/>
      <c r="G39" s="5"/>
      <c r="J39" s="26" t="s">
        <v>12</v>
      </c>
      <c r="K39" s="27">
        <f>K34/(1+K35*K38)</f>
        <v>33.413581271791465</v>
      </c>
      <c r="Q39" s="26" t="s">
        <v>12</v>
      </c>
      <c r="R39" s="27">
        <f>R34/(1+R35*R38)</f>
        <v>30.320497984724877</v>
      </c>
      <c r="X39" s="26" t="s">
        <v>12</v>
      </c>
      <c r="Y39" s="27">
        <f>Y34/(1+Y35*Y38)</f>
        <v>33.535183197915075</v>
      </c>
      <c r="AE39" s="26" t="s">
        <v>12</v>
      </c>
      <c r="AF39" s="27">
        <f>AF34/(1+AF35*AF38)</f>
        <v>30.474956764814419</v>
      </c>
    </row>
    <row r="40" spans="1:36" ht="15" thickBot="1" x14ac:dyDescent="0.35">
      <c r="A40" s="15" t="s">
        <v>5</v>
      </c>
      <c r="B40" s="9">
        <v>35</v>
      </c>
      <c r="C40" s="10"/>
      <c r="D40" s="11"/>
      <c r="E40" s="11"/>
      <c r="F40" s="12"/>
      <c r="G40" s="5"/>
    </row>
    <row r="41" spans="1:36" ht="15.6" thickTop="1" thickBot="1" x14ac:dyDescent="0.35">
      <c r="A41" s="15" t="s">
        <v>13</v>
      </c>
      <c r="B41" s="9">
        <v>1.5329999999999999</v>
      </c>
      <c r="C41" s="16" t="s">
        <v>24</v>
      </c>
      <c r="D41" s="12"/>
      <c r="E41" s="12"/>
      <c r="F41" s="12"/>
      <c r="G41" s="12"/>
      <c r="J41" s="3" t="s">
        <v>41</v>
      </c>
      <c r="K41" s="6">
        <f>B35</f>
        <v>19</v>
      </c>
      <c r="L41" s="6">
        <f t="shared" ref="L41:M41" si="11">C35</f>
        <v>18</v>
      </c>
      <c r="M41" s="6">
        <f t="shared" si="11"/>
        <v>19</v>
      </c>
      <c r="N41" s="6"/>
      <c r="O41" s="6"/>
      <c r="Q41" s="3" t="s">
        <v>33</v>
      </c>
      <c r="R41" s="32">
        <f>B36</f>
        <v>23</v>
      </c>
      <c r="S41" s="32">
        <f t="shared" ref="S41:V41" si="12">C36</f>
        <v>21</v>
      </c>
      <c r="T41" s="32">
        <f t="shared" si="12"/>
        <v>22</v>
      </c>
      <c r="U41" s="32">
        <f t="shared" si="12"/>
        <v>22</v>
      </c>
      <c r="V41" s="32">
        <f t="shared" si="12"/>
        <v>22</v>
      </c>
      <c r="X41" s="3" t="s">
        <v>49</v>
      </c>
      <c r="Y41" s="32">
        <f>B37</f>
        <v>20</v>
      </c>
      <c r="Z41" s="32">
        <f t="shared" ref="Z41:AA41" si="13">C37</f>
        <v>18</v>
      </c>
      <c r="AA41" s="32">
        <f t="shared" si="13"/>
        <v>19</v>
      </c>
      <c r="AB41" s="32"/>
      <c r="AC41" s="32"/>
    </row>
    <row r="42" spans="1:36" ht="15" thickTop="1" x14ac:dyDescent="0.3">
      <c r="A42" s="15" t="s">
        <v>15</v>
      </c>
      <c r="B42" s="20">
        <f>_xlfn.STDEV.S(B38:F38)</f>
        <v>0.44721359549995793</v>
      </c>
      <c r="C42" s="10"/>
      <c r="D42" s="11"/>
      <c r="E42" s="11"/>
      <c r="J42" s="8" t="s">
        <v>5</v>
      </c>
      <c r="K42" s="9">
        <v>35</v>
      </c>
      <c r="L42" s="10"/>
      <c r="M42" s="11"/>
      <c r="N42" s="11"/>
      <c r="O42" s="12"/>
      <c r="Q42" s="8" t="s">
        <v>5</v>
      </c>
      <c r="R42" s="9">
        <v>35</v>
      </c>
      <c r="S42" s="10"/>
      <c r="T42" s="11"/>
      <c r="U42" s="11"/>
      <c r="V42" s="12"/>
      <c r="X42" s="8" t="s">
        <v>5</v>
      </c>
      <c r="Y42" s="9">
        <v>35</v>
      </c>
      <c r="Z42" s="10"/>
      <c r="AA42" s="11"/>
      <c r="AB42" s="11"/>
      <c r="AC42" s="12"/>
    </row>
    <row r="43" spans="1:36" x14ac:dyDescent="0.3">
      <c r="A43" s="15" t="s">
        <v>17</v>
      </c>
      <c r="B43" s="9">
        <f>AVERAGE(B38:F38)</f>
        <v>22.2</v>
      </c>
      <c r="C43" s="10"/>
      <c r="D43" s="11"/>
      <c r="E43" s="11"/>
      <c r="J43" s="15" t="s">
        <v>13</v>
      </c>
      <c r="K43" s="9">
        <v>1.8859999999999999</v>
      </c>
      <c r="L43" s="16"/>
      <c r="M43" s="12"/>
      <c r="N43" s="12"/>
      <c r="O43" s="12"/>
      <c r="Q43" s="15" t="s">
        <v>13</v>
      </c>
      <c r="R43" s="9">
        <v>1.5329999999999999</v>
      </c>
      <c r="S43" s="16"/>
      <c r="T43" s="12"/>
      <c r="U43" s="12"/>
      <c r="V43" s="12"/>
      <c r="X43" s="15" t="s">
        <v>13</v>
      </c>
      <c r="Y43" s="9">
        <v>1.8859999999999999</v>
      </c>
      <c r="Z43" s="16"/>
      <c r="AA43" s="12"/>
      <c r="AB43" s="12"/>
      <c r="AC43" s="12"/>
    </row>
    <row r="44" spans="1:36" x14ac:dyDescent="0.3">
      <c r="A44" s="15" t="s">
        <v>19</v>
      </c>
      <c r="B44" s="24">
        <f>B42/B43</f>
        <v>2.0144756554052158E-2</v>
      </c>
      <c r="C44" s="10"/>
      <c r="D44" s="11"/>
      <c r="E44" s="11"/>
      <c r="J44" s="15" t="s">
        <v>15</v>
      </c>
      <c r="K44" s="20">
        <f>_xlfn.STDEV.S(K41:O41)</f>
        <v>0.57735026918962584</v>
      </c>
      <c r="L44" s="10"/>
      <c r="M44" s="11"/>
      <c r="N44" s="11"/>
      <c r="Q44" s="15" t="s">
        <v>15</v>
      </c>
      <c r="R44" s="20">
        <f>_xlfn.STDEV.S(R41:V41)</f>
        <v>0.70710678118654757</v>
      </c>
      <c r="S44" s="10"/>
      <c r="T44" s="11"/>
      <c r="U44" s="11"/>
      <c r="X44" s="15" t="s">
        <v>15</v>
      </c>
      <c r="Y44" s="20">
        <f>_xlfn.STDEV.S(Y41:AC41)</f>
        <v>1</v>
      </c>
      <c r="Z44" s="10"/>
      <c r="AA44" s="11"/>
      <c r="AB44" s="11"/>
    </row>
    <row r="45" spans="1:36" x14ac:dyDescent="0.3">
      <c r="A45" s="26" t="s">
        <v>12</v>
      </c>
      <c r="B45" s="27">
        <f>B40/(1+B41*B44)</f>
        <v>33.951512389015384</v>
      </c>
      <c r="C45" s="37" t="s">
        <v>25</v>
      </c>
      <c r="D45" s="38"/>
      <c r="E45" s="38"/>
      <c r="F45" s="38"/>
      <c r="G45" s="38"/>
      <c r="J45" s="15" t="s">
        <v>17</v>
      </c>
      <c r="K45" s="23">
        <f>AVERAGE(K41:O41)</f>
        <v>18.666666666666668</v>
      </c>
      <c r="L45" s="10"/>
      <c r="M45" s="11"/>
      <c r="N45" s="11"/>
      <c r="Q45" s="15" t="s">
        <v>17</v>
      </c>
      <c r="R45" s="23">
        <f>AVERAGE(R41:V41)</f>
        <v>22</v>
      </c>
      <c r="S45" s="10"/>
      <c r="T45" s="11"/>
      <c r="U45" s="11"/>
      <c r="X45" s="15" t="s">
        <v>17</v>
      </c>
      <c r="Y45" s="23">
        <f>AVERAGE(Y41:AC41)</f>
        <v>19</v>
      </c>
      <c r="Z45" s="10"/>
      <c r="AA45" s="11"/>
      <c r="AB45" s="11"/>
    </row>
    <row r="46" spans="1:36" x14ac:dyDescent="0.3">
      <c r="A46" s="39"/>
      <c r="B46" s="40"/>
      <c r="C46" s="38"/>
      <c r="D46" s="38"/>
      <c r="E46" s="38"/>
      <c r="F46" s="38"/>
      <c r="G46" s="38"/>
      <c r="J46" s="15" t="s">
        <v>19</v>
      </c>
      <c r="K46" s="24">
        <f>K44/K45</f>
        <v>3.0929478706587098E-2</v>
      </c>
      <c r="L46" s="10"/>
      <c r="M46" s="11"/>
      <c r="N46" s="11"/>
      <c r="Q46" s="15" t="s">
        <v>19</v>
      </c>
      <c r="R46" s="24">
        <f>R44/R45</f>
        <v>3.2141217326661253E-2</v>
      </c>
      <c r="S46" s="10"/>
      <c r="T46" s="11"/>
      <c r="U46" s="11"/>
      <c r="X46" s="15" t="s">
        <v>19</v>
      </c>
      <c r="Y46" s="24">
        <f>Y44/Y45</f>
        <v>5.2631578947368418E-2</v>
      </c>
      <c r="Z46" s="10"/>
      <c r="AA46" s="11"/>
      <c r="AB46" s="11"/>
    </row>
    <row r="47" spans="1:36" x14ac:dyDescent="0.3">
      <c r="A47" s="39"/>
      <c r="B47" s="40"/>
      <c r="C47" s="38"/>
      <c r="D47" s="38"/>
      <c r="E47" s="38"/>
      <c r="F47" s="38"/>
      <c r="G47" s="38"/>
      <c r="J47" s="26" t="s">
        <v>12</v>
      </c>
      <c r="K47" s="27">
        <f>K42/(1+K43*K46)</f>
        <v>33.070876656480863</v>
      </c>
      <c r="Q47" s="26" t="s">
        <v>12</v>
      </c>
      <c r="R47" s="27">
        <f>R42/(1+R43*R46)</f>
        <v>33.356445024142062</v>
      </c>
      <c r="X47" s="26" t="s">
        <v>12</v>
      </c>
      <c r="Y47" s="27">
        <f>Y42/(1+Y43*Y46)</f>
        <v>31.83950971942928</v>
      </c>
    </row>
    <row r="48" spans="1:36" x14ac:dyDescent="0.3">
      <c r="A48" s="39"/>
      <c r="B48" s="40"/>
      <c r="C48" s="38"/>
      <c r="D48" s="38"/>
      <c r="E48" s="38"/>
      <c r="F48" s="38"/>
      <c r="G48" s="38"/>
      <c r="J48" s="39"/>
      <c r="K48" s="40"/>
    </row>
    <row r="49" spans="1:36" x14ac:dyDescent="0.3">
      <c r="J49" s="39"/>
      <c r="K49" s="40"/>
    </row>
    <row r="50" spans="1:36" x14ac:dyDescent="0.3">
      <c r="J50" s="39"/>
      <c r="K50" s="40"/>
    </row>
    <row r="52" spans="1:36" x14ac:dyDescent="0.3">
      <c r="H52" s="22"/>
    </row>
    <row r="53" spans="1:36" ht="15" thickBot="1" x14ac:dyDescent="0.35">
      <c r="H53" s="22"/>
    </row>
    <row r="54" spans="1:36" ht="16.8" thickTop="1" thickBot="1" x14ac:dyDescent="0.35">
      <c r="A54" s="2" t="s">
        <v>34</v>
      </c>
      <c r="H54" s="22"/>
      <c r="J54" s="3" t="s">
        <v>59</v>
      </c>
      <c r="K54" s="4">
        <f>B58</f>
        <v>19</v>
      </c>
      <c r="L54" s="4">
        <f t="shared" ref="L54:O54" si="14">C58</f>
        <v>17</v>
      </c>
      <c r="M54" s="4">
        <f t="shared" si="14"/>
        <v>18</v>
      </c>
      <c r="N54" s="4" t="str">
        <f t="shared" si="14"/>
        <v>20</v>
      </c>
      <c r="O54" s="4" t="str">
        <f t="shared" si="14"/>
        <v>21</v>
      </c>
      <c r="P54" s="5"/>
      <c r="Q54" s="3" t="s">
        <v>60</v>
      </c>
      <c r="R54" s="6">
        <f>B59</f>
        <v>21</v>
      </c>
      <c r="S54" s="6">
        <f t="shared" ref="S54:T54" si="15">C59</f>
        <v>20</v>
      </c>
      <c r="T54" s="6">
        <f t="shared" si="15"/>
        <v>20</v>
      </c>
      <c r="U54" s="6"/>
      <c r="V54" s="6"/>
      <c r="X54" s="3" t="s">
        <v>61</v>
      </c>
      <c r="Y54" s="4">
        <v>20</v>
      </c>
      <c r="Z54" s="4">
        <v>17</v>
      </c>
      <c r="AA54" s="4" t="str">
        <f t="shared" ref="AA54" si="16">D60</f>
        <v>18</v>
      </c>
      <c r="AB54" s="4"/>
      <c r="AC54" s="4"/>
      <c r="AE54" s="3"/>
      <c r="AF54" s="32"/>
      <c r="AG54" s="32"/>
      <c r="AH54" s="32"/>
      <c r="AI54" s="32"/>
      <c r="AJ54" s="32"/>
    </row>
    <row r="55" spans="1:36" ht="15" thickTop="1" x14ac:dyDescent="0.3">
      <c r="H55" s="22"/>
      <c r="J55" s="8" t="s">
        <v>5</v>
      </c>
      <c r="K55" s="9">
        <v>35</v>
      </c>
      <c r="L55" s="10"/>
      <c r="M55" s="11"/>
      <c r="N55" s="11"/>
      <c r="O55" s="12"/>
      <c r="P55" s="5"/>
      <c r="Q55" s="8" t="s">
        <v>5</v>
      </c>
      <c r="R55" s="9">
        <v>35</v>
      </c>
      <c r="S55" s="10"/>
      <c r="T55" s="11"/>
      <c r="U55" s="11"/>
      <c r="V55" s="12"/>
      <c r="X55" s="8" t="s">
        <v>5</v>
      </c>
      <c r="Y55" s="9">
        <v>35</v>
      </c>
      <c r="Z55" s="10"/>
      <c r="AA55" s="11"/>
      <c r="AB55" s="11"/>
      <c r="AC55" s="12"/>
      <c r="AE55" s="8"/>
      <c r="AF55" s="9"/>
      <c r="AG55" s="10"/>
      <c r="AH55" s="11"/>
      <c r="AI55" s="11"/>
      <c r="AJ55" s="12"/>
    </row>
    <row r="56" spans="1:36" x14ac:dyDescent="0.3">
      <c r="A56" s="53" t="s">
        <v>4</v>
      </c>
      <c r="B56" s="54"/>
      <c r="C56" s="54"/>
      <c r="D56" s="54"/>
      <c r="E56" s="54"/>
      <c r="F56" s="55"/>
      <c r="G56" s="7"/>
      <c r="H56" s="22"/>
      <c r="J56" s="15" t="s">
        <v>13</v>
      </c>
      <c r="K56" s="9">
        <v>1.5329999999999999</v>
      </c>
      <c r="L56" s="16"/>
      <c r="M56" s="12"/>
      <c r="N56" s="12"/>
      <c r="O56" s="12"/>
      <c r="P56" s="5"/>
      <c r="Q56" s="15" t="s">
        <v>13</v>
      </c>
      <c r="R56" s="9">
        <v>1.8859999999999999</v>
      </c>
      <c r="S56" s="16"/>
      <c r="T56" s="12"/>
      <c r="U56" s="12"/>
      <c r="V56" s="12"/>
      <c r="X56" s="15" t="s">
        <v>13</v>
      </c>
      <c r="Y56" s="9">
        <v>1.8859999999999999</v>
      </c>
      <c r="Z56" s="16"/>
      <c r="AA56" s="12"/>
      <c r="AB56" s="12"/>
      <c r="AC56" s="12"/>
      <c r="AE56" s="15"/>
      <c r="AF56" s="9"/>
      <c r="AG56" s="16"/>
      <c r="AH56" s="12"/>
      <c r="AI56" s="12"/>
      <c r="AJ56" s="12"/>
    </row>
    <row r="57" spans="1:36" x14ac:dyDescent="0.3">
      <c r="A57" s="13" t="s">
        <v>6</v>
      </c>
      <c r="B57" s="13" t="s">
        <v>7</v>
      </c>
      <c r="C57" s="13" t="s">
        <v>8</v>
      </c>
      <c r="D57" s="13" t="s">
        <v>9</v>
      </c>
      <c r="E57" s="13" t="s">
        <v>10</v>
      </c>
      <c r="F57" s="13" t="s">
        <v>11</v>
      </c>
      <c r="G57" s="14" t="s">
        <v>12</v>
      </c>
      <c r="H57" s="22"/>
      <c r="J57" s="15" t="s">
        <v>15</v>
      </c>
      <c r="K57" s="20">
        <f>_xlfn.STDEV.S(K54:O54)</f>
        <v>1</v>
      </c>
      <c r="L57" s="10"/>
      <c r="M57" s="11"/>
      <c r="N57" s="11"/>
      <c r="P57" s="12"/>
      <c r="Q57" s="15" t="s">
        <v>15</v>
      </c>
      <c r="R57" s="20">
        <f>_xlfn.STDEV.S(R54:V54)</f>
        <v>0.57735026918962584</v>
      </c>
      <c r="S57" s="10"/>
      <c r="T57" s="11"/>
      <c r="U57" s="11"/>
      <c r="X57" s="15" t="s">
        <v>15</v>
      </c>
      <c r="Y57" s="20">
        <f>_xlfn.STDEV.S(Y54:AC54)</f>
        <v>2.1213203435596424</v>
      </c>
      <c r="Z57" s="10"/>
      <c r="AA57" s="11"/>
      <c r="AB57" s="11"/>
      <c r="AE57" s="15"/>
      <c r="AF57" s="20"/>
      <c r="AG57" s="10"/>
      <c r="AH57" s="11"/>
      <c r="AI57" s="11"/>
    </row>
    <row r="58" spans="1:36" ht="15.6" x14ac:dyDescent="0.3">
      <c r="A58" s="36" t="s">
        <v>53</v>
      </c>
      <c r="B58" s="18">
        <v>19</v>
      </c>
      <c r="C58" s="18">
        <v>17</v>
      </c>
      <c r="D58" s="18">
        <v>18</v>
      </c>
      <c r="E58" s="17" t="s">
        <v>67</v>
      </c>
      <c r="F58" s="17" t="s">
        <v>68</v>
      </c>
      <c r="G58" s="19">
        <f>K60</f>
        <v>32.25311012133313</v>
      </c>
      <c r="H58" s="12"/>
      <c r="J58" s="15" t="s">
        <v>17</v>
      </c>
      <c r="K58" s="23">
        <f>AVERAGE(K54:O54)</f>
        <v>18</v>
      </c>
      <c r="L58" s="10"/>
      <c r="M58" s="11"/>
      <c r="N58" s="11"/>
      <c r="Q58" s="15" t="s">
        <v>17</v>
      </c>
      <c r="R58" s="23">
        <f>AVERAGE(R54:V54)</f>
        <v>20.333333333333332</v>
      </c>
      <c r="S58" s="10"/>
      <c r="T58" s="11"/>
      <c r="U58" s="11"/>
      <c r="X58" s="15" t="s">
        <v>17</v>
      </c>
      <c r="Y58" s="23">
        <f>AVERAGE(Y54:AC54)</f>
        <v>18.5</v>
      </c>
      <c r="Z58" s="10"/>
      <c r="AA58" s="11"/>
      <c r="AB58" s="11"/>
      <c r="AE58" s="15"/>
      <c r="AF58" s="23"/>
      <c r="AG58" s="10"/>
      <c r="AH58" s="11"/>
      <c r="AI58" s="11"/>
    </row>
    <row r="59" spans="1:36" ht="15.6" x14ac:dyDescent="0.3">
      <c r="A59" s="36" t="s">
        <v>50</v>
      </c>
      <c r="B59" s="18">
        <v>21</v>
      </c>
      <c r="C59" s="18">
        <v>20</v>
      </c>
      <c r="D59" s="18">
        <v>20</v>
      </c>
      <c r="E59" s="17"/>
      <c r="F59" s="17"/>
      <c r="G59" s="19">
        <f>R60</f>
        <v>33.220964097545938</v>
      </c>
      <c r="J59" s="15" t="s">
        <v>19</v>
      </c>
      <c r="K59" s="24">
        <f>K57/K58</f>
        <v>5.5555555555555552E-2</v>
      </c>
      <c r="L59" s="10"/>
      <c r="M59" s="11"/>
      <c r="N59" s="11"/>
      <c r="Q59" s="15" t="s">
        <v>19</v>
      </c>
      <c r="R59" s="24">
        <f>R57/R58</f>
        <v>2.8394275533916026E-2</v>
      </c>
      <c r="S59" s="10"/>
      <c r="T59" s="11"/>
      <c r="U59" s="11"/>
      <c r="X59" s="15" t="s">
        <v>19</v>
      </c>
      <c r="Y59" s="24">
        <f>Y57/Y58</f>
        <v>0.11466596451673743</v>
      </c>
      <c r="Z59" s="10"/>
      <c r="AA59" s="11"/>
      <c r="AB59" s="11"/>
      <c r="AE59" s="15"/>
      <c r="AF59" s="24"/>
      <c r="AG59" s="10"/>
      <c r="AH59" s="11"/>
      <c r="AI59" s="11"/>
    </row>
    <row r="60" spans="1:36" ht="15.6" x14ac:dyDescent="0.3">
      <c r="A60" s="13" t="s">
        <v>51</v>
      </c>
      <c r="B60" s="18">
        <v>20</v>
      </c>
      <c r="C60" s="17" t="s">
        <v>69</v>
      </c>
      <c r="D60" s="17" t="s">
        <v>70</v>
      </c>
      <c r="E60" s="17"/>
      <c r="F60" s="17"/>
      <c r="G60" s="19">
        <f>Y60</f>
        <v>28.776741600273322</v>
      </c>
      <c r="J60" s="26" t="s">
        <v>12</v>
      </c>
      <c r="K60" s="27">
        <f>K55/(1+K56*K59)</f>
        <v>32.25311012133313</v>
      </c>
      <c r="Q60" s="26" t="s">
        <v>12</v>
      </c>
      <c r="R60" s="27">
        <f>R55/(1+R56*R59)</f>
        <v>33.220964097545938</v>
      </c>
      <c r="X60" s="26" t="s">
        <v>12</v>
      </c>
      <c r="Y60" s="27">
        <f>Y55/(1+Y56*Y59)</f>
        <v>28.776741600273322</v>
      </c>
      <c r="AE60" s="26"/>
      <c r="AF60" s="27"/>
    </row>
    <row r="61" spans="1:36" ht="16.2" thickBot="1" x14ac:dyDescent="0.35">
      <c r="A61" s="13" t="s">
        <v>54</v>
      </c>
      <c r="B61" s="18">
        <v>20</v>
      </c>
      <c r="C61" s="17" t="s">
        <v>70</v>
      </c>
      <c r="D61" s="17" t="s">
        <v>70</v>
      </c>
      <c r="E61" s="17"/>
      <c r="F61" s="17"/>
      <c r="G61" s="19">
        <f>K68</f>
        <v>31.343302471867688</v>
      </c>
    </row>
    <row r="62" spans="1:36" ht="16.8" thickTop="1" thickBot="1" x14ac:dyDescent="0.35">
      <c r="A62" s="13" t="s">
        <v>55</v>
      </c>
      <c r="B62" s="18">
        <v>21</v>
      </c>
      <c r="C62" s="17" t="s">
        <v>71</v>
      </c>
      <c r="D62" s="17" t="s">
        <v>67</v>
      </c>
      <c r="E62" s="17"/>
      <c r="F62" s="17"/>
      <c r="G62" s="19">
        <f>R68</f>
        <v>31.983916659051445</v>
      </c>
      <c r="H62" s="38"/>
      <c r="J62" s="3" t="s">
        <v>52</v>
      </c>
      <c r="K62" s="6">
        <v>20</v>
      </c>
      <c r="L62" s="6">
        <v>18</v>
      </c>
      <c r="M62" s="6">
        <v>18</v>
      </c>
      <c r="N62" s="6"/>
      <c r="O62" s="6"/>
      <c r="Q62" s="3" t="s">
        <v>62</v>
      </c>
      <c r="R62" s="32">
        <v>21</v>
      </c>
      <c r="S62" s="32">
        <v>19</v>
      </c>
      <c r="T62" s="32">
        <v>20</v>
      </c>
      <c r="U62" s="32"/>
      <c r="V62" s="32"/>
      <c r="X62" s="3" t="s">
        <v>63</v>
      </c>
      <c r="Y62" s="32">
        <v>16</v>
      </c>
      <c r="Z62" s="32" t="str">
        <f>C63</f>
        <v>14</v>
      </c>
      <c r="AA62" s="32">
        <v>15</v>
      </c>
      <c r="AB62" s="32"/>
      <c r="AC62" s="32"/>
    </row>
    <row r="63" spans="1:36" ht="16.2" thickTop="1" x14ac:dyDescent="0.3">
      <c r="A63" s="13" t="s">
        <v>56</v>
      </c>
      <c r="B63" s="18">
        <v>16</v>
      </c>
      <c r="C63" s="17" t="s">
        <v>72</v>
      </c>
      <c r="D63" s="17" t="s">
        <v>73</v>
      </c>
      <c r="E63" s="17"/>
      <c r="F63" s="17"/>
      <c r="G63" s="19">
        <f>Y68</f>
        <v>32.227205753478572</v>
      </c>
      <c r="J63" s="8" t="s">
        <v>5</v>
      </c>
      <c r="K63" s="9">
        <v>35</v>
      </c>
      <c r="L63" s="10"/>
      <c r="M63" s="11"/>
      <c r="N63" s="11"/>
      <c r="O63" s="12"/>
      <c r="Q63" s="8" t="s">
        <v>5</v>
      </c>
      <c r="R63" s="9">
        <v>35</v>
      </c>
      <c r="S63" s="10"/>
      <c r="T63" s="11"/>
      <c r="U63" s="11"/>
      <c r="V63" s="12"/>
      <c r="X63" s="8" t="s">
        <v>5</v>
      </c>
      <c r="Y63" s="9">
        <v>35</v>
      </c>
      <c r="Z63" s="10"/>
      <c r="AA63" s="11"/>
      <c r="AB63" s="11"/>
      <c r="AC63" s="12"/>
    </row>
    <row r="64" spans="1:36" ht="15.6" x14ac:dyDescent="0.3">
      <c r="A64" s="13" t="s">
        <v>35</v>
      </c>
      <c r="B64" s="18">
        <v>19</v>
      </c>
      <c r="C64" s="17" t="s">
        <v>70</v>
      </c>
      <c r="D64" s="17" t="s">
        <v>70</v>
      </c>
      <c r="E64" s="17" t="s">
        <v>70</v>
      </c>
      <c r="F64" s="17" t="s">
        <v>70</v>
      </c>
      <c r="G64" s="19">
        <f>K76</f>
        <v>33.729440798418331</v>
      </c>
      <c r="J64" s="15" t="s">
        <v>13</v>
      </c>
      <c r="K64" s="9">
        <v>1.8859999999999999</v>
      </c>
      <c r="L64" s="16"/>
      <c r="M64" s="12"/>
      <c r="N64" s="12"/>
      <c r="O64" s="12"/>
      <c r="Q64" s="15" t="s">
        <v>13</v>
      </c>
      <c r="R64" s="9">
        <v>1.8859999999999999</v>
      </c>
      <c r="S64" s="16"/>
      <c r="T64" s="12"/>
      <c r="U64" s="12"/>
      <c r="V64" s="12"/>
      <c r="X64" s="15" t="s">
        <v>13</v>
      </c>
      <c r="Y64" s="9">
        <v>1.8859999999999999</v>
      </c>
      <c r="Z64" s="16"/>
      <c r="AA64" s="12"/>
      <c r="AB64" s="12"/>
      <c r="AC64" s="12"/>
    </row>
    <row r="65" spans="1:29" ht="15.6" x14ac:dyDescent="0.3">
      <c r="A65" s="13" t="s">
        <v>57</v>
      </c>
      <c r="B65" s="18">
        <v>19</v>
      </c>
      <c r="C65" s="17" t="s">
        <v>70</v>
      </c>
      <c r="D65" s="17" t="s">
        <v>71</v>
      </c>
      <c r="E65" s="17"/>
      <c r="F65" s="17"/>
      <c r="G65" s="19">
        <f>R76</f>
        <v>33.070876656480863</v>
      </c>
      <c r="J65" s="15" t="s">
        <v>15</v>
      </c>
      <c r="K65" s="20">
        <f>_xlfn.STDEV.S(K62:O62)</f>
        <v>1.1547005383792515</v>
      </c>
      <c r="L65" s="10"/>
      <c r="M65" s="11"/>
      <c r="N65" s="11"/>
      <c r="Q65" s="15" t="s">
        <v>15</v>
      </c>
      <c r="R65" s="20">
        <f>_xlfn.STDEV.S(R62:V62)</f>
        <v>1</v>
      </c>
      <c r="S65" s="10"/>
      <c r="T65" s="11"/>
      <c r="U65" s="11"/>
      <c r="X65" s="15" t="s">
        <v>15</v>
      </c>
      <c r="Y65" s="20">
        <f>_xlfn.STDEV.S(Y62:AC62)</f>
        <v>0.70710678118654757</v>
      </c>
      <c r="Z65" s="10"/>
      <c r="AA65" s="11"/>
      <c r="AB65" s="11"/>
    </row>
    <row r="66" spans="1:29" ht="15.6" x14ac:dyDescent="0.3">
      <c r="A66" s="13" t="s">
        <v>58</v>
      </c>
      <c r="B66" s="18">
        <v>17</v>
      </c>
      <c r="C66" s="17" t="s">
        <v>73</v>
      </c>
      <c r="D66" s="17" t="s">
        <v>74</v>
      </c>
      <c r="E66" s="17"/>
      <c r="F66" s="17"/>
      <c r="G66" s="19">
        <f>Y76</f>
        <v>29.99913198802253</v>
      </c>
      <c r="J66" s="15" t="s">
        <v>17</v>
      </c>
      <c r="K66" s="23">
        <f>AVERAGE(K62:O62)</f>
        <v>18.666666666666668</v>
      </c>
      <c r="L66" s="10"/>
      <c r="M66" s="11"/>
      <c r="N66" s="11"/>
      <c r="Q66" s="15" t="s">
        <v>17</v>
      </c>
      <c r="R66" s="23">
        <f>AVERAGE(R62:V62)</f>
        <v>20</v>
      </c>
      <c r="S66" s="10"/>
      <c r="T66" s="11"/>
      <c r="U66" s="11"/>
      <c r="X66" s="15" t="s">
        <v>17</v>
      </c>
      <c r="Y66" s="23">
        <f>AVERAGE(Y62:AC62)</f>
        <v>15.5</v>
      </c>
      <c r="Z66" s="10"/>
      <c r="AA66" s="11"/>
      <c r="AB66" s="11"/>
    </row>
    <row r="67" spans="1:29" x14ac:dyDescent="0.3">
      <c r="A67" s="28" t="s">
        <v>21</v>
      </c>
      <c r="B67" s="29">
        <f>MAX(B58:B66)</f>
        <v>21</v>
      </c>
      <c r="C67" s="29">
        <f>MAX(C58:C60)</f>
        <v>20</v>
      </c>
      <c r="D67" s="29">
        <f>MAX(D58:D60)</f>
        <v>20</v>
      </c>
      <c r="E67" s="29">
        <v>20</v>
      </c>
      <c r="F67" s="29">
        <v>21</v>
      </c>
      <c r="G67" s="5"/>
      <c r="J67" s="15" t="s">
        <v>19</v>
      </c>
      <c r="K67" s="24">
        <f>K65/K66</f>
        <v>6.1858957413174182E-2</v>
      </c>
      <c r="L67" s="10"/>
      <c r="M67" s="11"/>
      <c r="N67" s="11"/>
      <c r="Q67" s="15" t="s">
        <v>19</v>
      </c>
      <c r="R67" s="24">
        <f>R65/R66</f>
        <v>0.05</v>
      </c>
      <c r="S67" s="10"/>
      <c r="T67" s="11"/>
      <c r="U67" s="11"/>
      <c r="X67" s="15" t="s">
        <v>19</v>
      </c>
      <c r="Y67" s="24">
        <f>Y65/Y66</f>
        <v>4.5619792334615973E-2</v>
      </c>
      <c r="Z67" s="10"/>
      <c r="AA67" s="11"/>
      <c r="AB67" s="11"/>
    </row>
    <row r="68" spans="1:29" x14ac:dyDescent="0.3">
      <c r="A68" s="30"/>
      <c r="B68" s="31"/>
      <c r="C68" s="29"/>
      <c r="D68" s="29"/>
      <c r="E68" s="29"/>
      <c r="F68" s="12"/>
      <c r="G68" s="5"/>
      <c r="J68" s="26" t="s">
        <v>12</v>
      </c>
      <c r="K68" s="27">
        <f>K63/(1+K64*K67)</f>
        <v>31.343302471867688</v>
      </c>
      <c r="Q68" s="26" t="s">
        <v>12</v>
      </c>
      <c r="R68" s="27">
        <f>R63/(1+R64*R67)</f>
        <v>31.983916659051445</v>
      </c>
      <c r="X68" s="26" t="s">
        <v>12</v>
      </c>
      <c r="Y68" s="27">
        <f>Y63/(1+Y64*Y67)</f>
        <v>32.227205753478572</v>
      </c>
    </row>
    <row r="69" spans="1:29" ht="15" thickBot="1" x14ac:dyDescent="0.35">
      <c r="A69" s="15" t="s">
        <v>5</v>
      </c>
      <c r="B69" s="9">
        <v>35</v>
      </c>
      <c r="C69" s="10"/>
      <c r="D69" s="11"/>
      <c r="E69" s="11"/>
      <c r="F69" s="12"/>
      <c r="G69" s="5"/>
    </row>
    <row r="70" spans="1:29" ht="15.6" thickTop="1" thickBot="1" x14ac:dyDescent="0.35">
      <c r="A70" s="15" t="s">
        <v>13</v>
      </c>
      <c r="B70" s="9">
        <v>1.5329999999999999</v>
      </c>
      <c r="C70" s="16" t="s">
        <v>24</v>
      </c>
      <c r="D70" s="12"/>
      <c r="E70" s="12"/>
      <c r="F70" s="12"/>
      <c r="G70" s="12"/>
      <c r="J70" s="3" t="s">
        <v>64</v>
      </c>
      <c r="K70" s="6">
        <v>19</v>
      </c>
      <c r="L70" s="6">
        <v>18</v>
      </c>
      <c r="M70" s="6">
        <v>18</v>
      </c>
      <c r="N70" s="6">
        <v>18</v>
      </c>
      <c r="O70" s="6">
        <v>18</v>
      </c>
      <c r="Q70" s="3" t="s">
        <v>65</v>
      </c>
      <c r="R70" s="32">
        <v>19</v>
      </c>
      <c r="S70" s="32">
        <v>18</v>
      </c>
      <c r="T70" s="32">
        <v>19</v>
      </c>
      <c r="U70" s="32"/>
      <c r="V70" s="32"/>
      <c r="X70" s="3" t="s">
        <v>66</v>
      </c>
      <c r="Y70" s="32">
        <f>B66</f>
        <v>17</v>
      </c>
      <c r="Z70" s="32">
        <v>15</v>
      </c>
      <c r="AA70" s="32" t="str">
        <f>D66</f>
        <v>16</v>
      </c>
      <c r="AB70" s="32"/>
      <c r="AC70" s="32"/>
    </row>
    <row r="71" spans="1:29" ht="15" thickTop="1" x14ac:dyDescent="0.3">
      <c r="A71" s="15" t="s">
        <v>15</v>
      </c>
      <c r="B71" s="20">
        <f>_xlfn.STDEV.S(B67:F67)</f>
        <v>0.54772255750516607</v>
      </c>
      <c r="C71" s="10"/>
      <c r="D71" s="11"/>
      <c r="E71" s="11"/>
      <c r="J71" s="8" t="s">
        <v>5</v>
      </c>
      <c r="K71" s="9">
        <v>35</v>
      </c>
      <c r="L71" s="10"/>
      <c r="M71" s="11"/>
      <c r="N71" s="11"/>
      <c r="O71" s="12"/>
      <c r="Q71" s="8" t="s">
        <v>5</v>
      </c>
      <c r="R71" s="9">
        <v>35</v>
      </c>
      <c r="S71" s="10"/>
      <c r="T71" s="11"/>
      <c r="U71" s="11"/>
      <c r="V71" s="12"/>
      <c r="X71" s="8" t="s">
        <v>5</v>
      </c>
      <c r="Y71" s="9">
        <v>35</v>
      </c>
      <c r="Z71" s="10"/>
      <c r="AA71" s="11"/>
      <c r="AB71" s="11"/>
      <c r="AC71" s="12"/>
    </row>
    <row r="72" spans="1:29" x14ac:dyDescent="0.3">
      <c r="A72" s="15" t="s">
        <v>17</v>
      </c>
      <c r="B72" s="9">
        <f>AVERAGE(B67:F67)</f>
        <v>20.399999999999999</v>
      </c>
      <c r="C72" s="10"/>
      <c r="D72" s="11"/>
      <c r="E72" s="11"/>
      <c r="J72" s="15" t="s">
        <v>13</v>
      </c>
      <c r="K72" s="9">
        <v>1.5329999999999999</v>
      </c>
      <c r="L72" s="16"/>
      <c r="M72" s="12"/>
      <c r="N72" s="12"/>
      <c r="O72" s="12"/>
      <c r="Q72" s="15" t="s">
        <v>13</v>
      </c>
      <c r="R72" s="9">
        <v>1.8859999999999999</v>
      </c>
      <c r="S72" s="16"/>
      <c r="T72" s="12"/>
      <c r="U72" s="12"/>
      <c r="V72" s="12"/>
      <c r="X72" s="15" t="s">
        <v>13</v>
      </c>
      <c r="Y72" s="9">
        <v>1.8859999999999999</v>
      </c>
      <c r="Z72" s="16"/>
      <c r="AA72" s="12"/>
      <c r="AB72" s="12"/>
      <c r="AC72" s="12"/>
    </row>
    <row r="73" spans="1:29" x14ac:dyDescent="0.3">
      <c r="A73" s="15" t="s">
        <v>19</v>
      </c>
      <c r="B73" s="24">
        <f>B71/B72</f>
        <v>2.6849144975743436E-2</v>
      </c>
      <c r="C73" s="10"/>
      <c r="D73" s="11"/>
      <c r="E73" s="11"/>
      <c r="J73" s="15" t="s">
        <v>15</v>
      </c>
      <c r="K73" s="20">
        <f>_xlfn.STDEV.S(K70:O70)</f>
        <v>0.44721359549995793</v>
      </c>
      <c r="L73" s="10"/>
      <c r="M73" s="11"/>
      <c r="N73" s="11"/>
      <c r="Q73" s="15" t="s">
        <v>15</v>
      </c>
      <c r="R73" s="20">
        <f>_xlfn.STDEV.S(R70:V70)</f>
        <v>0.57735026918962584</v>
      </c>
      <c r="S73" s="10"/>
      <c r="T73" s="11"/>
      <c r="U73" s="11"/>
      <c r="X73" s="15" t="s">
        <v>15</v>
      </c>
      <c r="Y73" s="20">
        <f>_xlfn.STDEV.S(Y70:AC70)</f>
        <v>1.4142135623730951</v>
      </c>
      <c r="Z73" s="10"/>
      <c r="AA73" s="11"/>
      <c r="AB73" s="11"/>
    </row>
    <row r="74" spans="1:29" x14ac:dyDescent="0.3">
      <c r="A74" s="26" t="s">
        <v>12</v>
      </c>
      <c r="B74" s="27">
        <f>B69/(1+B70*B73)</f>
        <v>33.616359412135672</v>
      </c>
      <c r="C74" s="37" t="s">
        <v>25</v>
      </c>
      <c r="D74" s="38"/>
      <c r="E74" s="38"/>
      <c r="F74" s="38"/>
      <c r="G74" s="38"/>
      <c r="J74" s="15" t="s">
        <v>17</v>
      </c>
      <c r="K74" s="23">
        <f>AVERAGE(K70:O70)</f>
        <v>18.2</v>
      </c>
      <c r="L74" s="10"/>
      <c r="M74" s="11"/>
      <c r="N74" s="11"/>
      <c r="Q74" s="15" t="s">
        <v>17</v>
      </c>
      <c r="R74" s="23">
        <f>AVERAGE(R70:V70)</f>
        <v>18.666666666666668</v>
      </c>
      <c r="S74" s="10"/>
      <c r="T74" s="11"/>
      <c r="U74" s="11"/>
      <c r="X74" s="15" t="s">
        <v>17</v>
      </c>
      <c r="Y74" s="23">
        <f>AVERAGE(Y70:AC70)</f>
        <v>16</v>
      </c>
      <c r="Z74" s="10"/>
      <c r="AA74" s="11"/>
      <c r="AB74" s="11"/>
    </row>
    <row r="75" spans="1:29" x14ac:dyDescent="0.3">
      <c r="J75" s="15" t="s">
        <v>19</v>
      </c>
      <c r="K75" s="24">
        <f>K73/K74</f>
        <v>2.4572175576920766E-2</v>
      </c>
      <c r="L75" s="10"/>
      <c r="M75" s="11"/>
      <c r="N75" s="11"/>
      <c r="Q75" s="15" t="s">
        <v>19</v>
      </c>
      <c r="R75" s="24">
        <f>R73/R74</f>
        <v>3.0929478706587098E-2</v>
      </c>
      <c r="S75" s="10"/>
      <c r="T75" s="11"/>
      <c r="U75" s="11"/>
      <c r="X75" s="15" t="s">
        <v>19</v>
      </c>
      <c r="Y75" s="24">
        <f>Y73/Y74</f>
        <v>8.8388347648318447E-2</v>
      </c>
      <c r="Z75" s="10"/>
      <c r="AA75" s="11"/>
      <c r="AB75" s="11"/>
    </row>
    <row r="76" spans="1:29" x14ac:dyDescent="0.3">
      <c r="J76" s="26" t="s">
        <v>12</v>
      </c>
      <c r="K76" s="27">
        <f>K71/(1+K72*K75)</f>
        <v>33.729440798418331</v>
      </c>
      <c r="Q76" s="26" t="s">
        <v>12</v>
      </c>
      <c r="R76" s="27">
        <f>R71/(1+R72*R75)</f>
        <v>33.070876656480863</v>
      </c>
      <c r="X76" s="26" t="s">
        <v>12</v>
      </c>
      <c r="Y76" s="27">
        <f>Y71/(1+Y72*Y75)</f>
        <v>29.99913198802253</v>
      </c>
    </row>
    <row r="77" spans="1:29" ht="15.6" x14ac:dyDescent="0.3">
      <c r="A77" s="2" t="s">
        <v>21</v>
      </c>
    </row>
    <row r="79" spans="1:29" x14ac:dyDescent="0.3">
      <c r="A79" s="53" t="s">
        <v>4</v>
      </c>
      <c r="B79" s="54"/>
      <c r="C79" s="54"/>
      <c r="D79" s="54"/>
      <c r="E79" s="54"/>
      <c r="F79" s="55"/>
    </row>
    <row r="80" spans="1:29" ht="15" thickBot="1" x14ac:dyDescent="0.35">
      <c r="A80" s="13" t="s">
        <v>6</v>
      </c>
      <c r="B80" s="13" t="s">
        <v>7</v>
      </c>
      <c r="C80" s="13" t="s">
        <v>8</v>
      </c>
      <c r="D80" s="13" t="s">
        <v>9</v>
      </c>
      <c r="E80" s="13" t="s">
        <v>10</v>
      </c>
      <c r="F80" s="13" t="s">
        <v>11</v>
      </c>
    </row>
    <row r="81" spans="1:6" ht="15.6" thickTop="1" thickBot="1" x14ac:dyDescent="0.35">
      <c r="A81" s="3" t="s">
        <v>36</v>
      </c>
      <c r="B81" s="4">
        <v>23</v>
      </c>
      <c r="C81" s="4">
        <v>23</v>
      </c>
      <c r="D81" s="4">
        <v>23</v>
      </c>
      <c r="E81" s="4">
        <v>22</v>
      </c>
      <c r="F81" s="4">
        <v>22</v>
      </c>
    </row>
    <row r="82" spans="1:6" ht="15" thickTop="1" x14ac:dyDescent="0.3">
      <c r="A82" s="8" t="s">
        <v>5</v>
      </c>
      <c r="B82" s="9">
        <v>35</v>
      </c>
      <c r="C82" s="10"/>
      <c r="D82" s="11"/>
      <c r="E82" s="11"/>
      <c r="F82" s="35"/>
    </row>
    <row r="83" spans="1:6" x14ac:dyDescent="0.3">
      <c r="A83" s="15" t="s">
        <v>13</v>
      </c>
      <c r="B83" s="9">
        <v>1.5329999999999999</v>
      </c>
      <c r="C83" s="34"/>
      <c r="D83" s="35"/>
      <c r="E83" s="35"/>
      <c r="F83" s="35"/>
    </row>
    <row r="84" spans="1:6" x14ac:dyDescent="0.3">
      <c r="A84" s="15" t="s">
        <v>15</v>
      </c>
      <c r="B84" s="20">
        <f>_xlfn.STDEV.S(B81:F81)</f>
        <v>0.54772255750516607</v>
      </c>
      <c r="C84" s="10"/>
      <c r="D84" s="11"/>
      <c r="E84" s="11"/>
    </row>
    <row r="85" spans="1:6" x14ac:dyDescent="0.3">
      <c r="A85" s="15" t="s">
        <v>17</v>
      </c>
      <c r="B85" s="23">
        <f>AVERAGE(B81:F81)</f>
        <v>22.6</v>
      </c>
      <c r="C85" s="10"/>
      <c r="D85" s="11"/>
      <c r="E85" s="11"/>
    </row>
    <row r="86" spans="1:6" x14ac:dyDescent="0.3">
      <c r="A86" s="15" t="s">
        <v>19</v>
      </c>
      <c r="B86" s="24">
        <f>B84/B85</f>
        <v>2.4235511394033897E-2</v>
      </c>
      <c r="C86" s="10"/>
      <c r="D86" s="11"/>
      <c r="E86" s="11"/>
    </row>
    <row r="87" spans="1:6" x14ac:dyDescent="0.3">
      <c r="A87" s="26" t="s">
        <v>12</v>
      </c>
      <c r="B87" s="27">
        <f>B82/(1+B83*B86)</f>
        <v>33.746225180864364</v>
      </c>
    </row>
  </sheetData>
  <mergeCells count="7">
    <mergeCell ref="D1:I1"/>
    <mergeCell ref="A56:F56"/>
    <mergeCell ref="A79:F79"/>
    <mergeCell ref="A5:F5"/>
    <mergeCell ref="C14:H14"/>
    <mergeCell ref="C18:H18"/>
    <mergeCell ref="A25:F2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6"/>
  <sheetViews>
    <sheetView workbookViewId="0">
      <selection activeCell="H3" sqref="H3"/>
    </sheetView>
  </sheetViews>
  <sheetFormatPr defaultRowHeight="14.4" x14ac:dyDescent="0.3"/>
  <cols>
    <col min="1" max="1" width="33.33203125" bestFit="1" customWidth="1"/>
    <col min="10" max="10" width="16.5546875" bestFit="1" customWidth="1"/>
    <col min="17" max="17" width="20.5546875" bestFit="1" customWidth="1"/>
    <col min="24" max="24" width="20" bestFit="1" customWidth="1"/>
    <col min="31" max="31" width="13.6640625" bestFit="1" customWidth="1"/>
  </cols>
  <sheetData>
    <row r="1" spans="1:29" ht="18" x14ac:dyDescent="0.35">
      <c r="A1" s="1" t="s">
        <v>75</v>
      </c>
      <c r="C1" s="48"/>
      <c r="D1" s="51" t="s">
        <v>93</v>
      </c>
      <c r="E1" s="52"/>
      <c r="F1" s="52"/>
      <c r="G1" s="52"/>
      <c r="H1" s="52"/>
      <c r="I1" s="52"/>
    </row>
    <row r="3" spans="1:29" ht="16.2" thickBot="1" x14ac:dyDescent="0.35">
      <c r="A3" s="2" t="s">
        <v>1</v>
      </c>
    </row>
    <row r="4" spans="1:29" ht="15.6" thickTop="1" thickBot="1" x14ac:dyDescent="0.35">
      <c r="J4" s="3" t="s">
        <v>2</v>
      </c>
      <c r="K4" s="42">
        <f>B7</f>
        <v>8.1</v>
      </c>
      <c r="L4" s="42">
        <f t="shared" ref="L4:O4" si="0">C7</f>
        <v>7.7</v>
      </c>
      <c r="M4" s="42">
        <f t="shared" si="0"/>
        <v>7.6000000000000005</v>
      </c>
      <c r="N4" s="42">
        <f t="shared" si="0"/>
        <v>7.7</v>
      </c>
      <c r="O4" s="42">
        <f t="shared" si="0"/>
        <v>7.8</v>
      </c>
      <c r="P4" s="5"/>
      <c r="Q4" s="3" t="s">
        <v>3</v>
      </c>
      <c r="R4" s="43">
        <f>B8</f>
        <v>8.6</v>
      </c>
      <c r="S4" s="43">
        <f t="shared" ref="S4:V4" si="1">C8</f>
        <v>8.1</v>
      </c>
      <c r="T4" s="43">
        <f t="shared" si="1"/>
        <v>7.5</v>
      </c>
      <c r="U4" s="43">
        <f t="shared" si="1"/>
        <v>7.9</v>
      </c>
      <c r="V4" s="43">
        <f t="shared" si="1"/>
        <v>8.1</v>
      </c>
      <c r="X4" s="3"/>
      <c r="Y4" s="6"/>
      <c r="Z4" s="6"/>
      <c r="AA4" s="6"/>
      <c r="AB4" s="6"/>
      <c r="AC4" s="6"/>
    </row>
    <row r="5" spans="1:29" ht="15" thickTop="1" x14ac:dyDescent="0.3">
      <c r="A5" s="53" t="s">
        <v>4</v>
      </c>
      <c r="B5" s="54"/>
      <c r="C5" s="54"/>
      <c r="D5" s="54"/>
      <c r="E5" s="54"/>
      <c r="F5" s="55"/>
      <c r="G5" s="7"/>
      <c r="J5" s="8" t="s">
        <v>5</v>
      </c>
      <c r="K5" s="9">
        <v>12</v>
      </c>
      <c r="L5" s="10"/>
      <c r="M5" s="11"/>
      <c r="N5" s="11"/>
      <c r="O5" s="35"/>
      <c r="P5" s="5"/>
      <c r="Q5" s="8" t="s">
        <v>5</v>
      </c>
      <c r="R5" s="9">
        <v>12</v>
      </c>
      <c r="S5" s="10"/>
      <c r="T5" s="11"/>
      <c r="U5" s="11"/>
      <c r="V5" s="35"/>
      <c r="X5" s="8"/>
      <c r="Y5" s="9"/>
      <c r="Z5" s="10"/>
      <c r="AA5" s="11"/>
      <c r="AB5" s="11"/>
      <c r="AC5" s="35"/>
    </row>
    <row r="6" spans="1:29" x14ac:dyDescent="0.3">
      <c r="A6" s="13" t="s">
        <v>6</v>
      </c>
      <c r="B6" s="13" t="s">
        <v>7</v>
      </c>
      <c r="C6" s="13" t="s">
        <v>8</v>
      </c>
      <c r="D6" s="13" t="s">
        <v>9</v>
      </c>
      <c r="E6" s="13" t="s">
        <v>10</v>
      </c>
      <c r="F6" s="13" t="s">
        <v>11</v>
      </c>
      <c r="G6" s="14" t="s">
        <v>12</v>
      </c>
      <c r="J6" s="15" t="s">
        <v>13</v>
      </c>
      <c r="K6" s="9">
        <v>1.5329999999999999</v>
      </c>
      <c r="L6" s="34"/>
      <c r="M6" s="35"/>
      <c r="N6" s="35"/>
      <c r="O6" s="35"/>
      <c r="P6" s="5"/>
      <c r="Q6" s="15" t="s">
        <v>13</v>
      </c>
      <c r="R6" s="9">
        <v>1.5329999999999999</v>
      </c>
      <c r="S6" s="34"/>
      <c r="T6" s="35"/>
      <c r="U6" s="35"/>
      <c r="V6" s="35"/>
      <c r="X6" s="15"/>
      <c r="Y6" s="9"/>
      <c r="Z6" s="34"/>
      <c r="AA6" s="35"/>
      <c r="AB6" s="35"/>
      <c r="AC6" s="35"/>
    </row>
    <row r="7" spans="1:29" ht="15.6" x14ac:dyDescent="0.3">
      <c r="A7" s="13" t="s">
        <v>14</v>
      </c>
      <c r="B7" s="17">
        <v>8.1</v>
      </c>
      <c r="C7" s="18">
        <v>7.7</v>
      </c>
      <c r="D7" s="18">
        <v>7.6000000000000005</v>
      </c>
      <c r="E7" s="18">
        <v>7.7</v>
      </c>
      <c r="F7" s="18">
        <v>7.8</v>
      </c>
      <c r="G7" s="19">
        <f>K10</f>
        <v>11.561783960055736</v>
      </c>
      <c r="J7" s="15" t="s">
        <v>15</v>
      </c>
      <c r="K7" s="20">
        <f>_xlfn.STDEV.S(K4:O4)</f>
        <v>0.19235384061671312</v>
      </c>
      <c r="L7" s="10"/>
      <c r="M7" s="11"/>
      <c r="N7" s="11"/>
      <c r="P7" s="35"/>
      <c r="Q7" s="15" t="s">
        <v>15</v>
      </c>
      <c r="R7" s="20">
        <f>_xlfn.STDEV.S(R4:V4)</f>
        <v>0.39749213828703561</v>
      </c>
      <c r="S7" s="10"/>
      <c r="T7" s="11"/>
      <c r="U7" s="11"/>
      <c r="X7" s="15"/>
      <c r="Y7" s="20"/>
      <c r="Z7" s="10"/>
      <c r="AA7" s="11"/>
      <c r="AB7" s="11"/>
    </row>
    <row r="8" spans="1:29" ht="15.6" x14ac:dyDescent="0.3">
      <c r="A8" s="21" t="s">
        <v>16</v>
      </c>
      <c r="B8" s="17">
        <v>8.6</v>
      </c>
      <c r="C8" s="17">
        <v>8.1</v>
      </c>
      <c r="D8" s="17">
        <v>7.5</v>
      </c>
      <c r="E8" s="17">
        <v>7.9</v>
      </c>
      <c r="F8" s="18">
        <v>8.1</v>
      </c>
      <c r="G8" s="19">
        <f>R10</f>
        <v>11.154588406050051</v>
      </c>
      <c r="H8" s="22"/>
      <c r="J8" s="15" t="s">
        <v>17</v>
      </c>
      <c r="K8" s="23">
        <f>AVERAGE(K4:O4)</f>
        <v>7.7799999999999994</v>
      </c>
      <c r="L8" s="10"/>
      <c r="M8" s="11"/>
      <c r="N8" s="11"/>
      <c r="Q8" s="15" t="s">
        <v>17</v>
      </c>
      <c r="R8" s="23">
        <f>AVERAGE(R4:V4)</f>
        <v>8.0400000000000009</v>
      </c>
      <c r="S8" s="10"/>
      <c r="T8" s="11"/>
      <c r="U8" s="11"/>
      <c r="X8" s="15"/>
      <c r="Y8" s="23"/>
      <c r="Z8" s="10"/>
      <c r="AA8" s="11"/>
      <c r="AB8" s="11"/>
    </row>
    <row r="9" spans="1:29" ht="15.6" x14ac:dyDescent="0.3">
      <c r="A9" s="13" t="s">
        <v>18</v>
      </c>
      <c r="B9" s="17">
        <v>7</v>
      </c>
      <c r="C9" s="18">
        <v>6.8</v>
      </c>
      <c r="D9" s="18">
        <v>6.9</v>
      </c>
      <c r="E9" s="18">
        <v>7.4</v>
      </c>
      <c r="F9" s="18">
        <v>7.5</v>
      </c>
      <c r="G9" s="19">
        <f>K18</f>
        <v>11.245878349064338</v>
      </c>
      <c r="H9" s="22"/>
      <c r="J9" s="15" t="s">
        <v>19</v>
      </c>
      <c r="K9" s="24">
        <f>K7/K8</f>
        <v>2.4724144038137937E-2</v>
      </c>
      <c r="L9" s="10"/>
      <c r="M9" s="11"/>
      <c r="N9" s="11"/>
      <c r="Q9" s="15" t="s">
        <v>19</v>
      </c>
      <c r="R9" s="24">
        <f>R7/R8</f>
        <v>4.9439320682467112E-2</v>
      </c>
      <c r="S9" s="10"/>
      <c r="T9" s="11"/>
      <c r="U9" s="11"/>
      <c r="X9" s="15"/>
      <c r="Y9" s="24"/>
      <c r="Z9" s="10"/>
      <c r="AA9" s="11"/>
      <c r="AB9" s="11"/>
    </row>
    <row r="10" spans="1:29" ht="15.6" x14ac:dyDescent="0.3">
      <c r="A10" s="13" t="s">
        <v>20</v>
      </c>
      <c r="B10" s="6"/>
      <c r="C10" s="25"/>
      <c r="D10" s="18">
        <v>7.3</v>
      </c>
      <c r="E10" s="18">
        <v>8</v>
      </c>
      <c r="F10" s="18">
        <v>8.1999999999999993</v>
      </c>
      <c r="G10" s="19">
        <f>R18</f>
        <v>10.774105545358093</v>
      </c>
      <c r="H10" s="22"/>
      <c r="J10" s="26" t="s">
        <v>12</v>
      </c>
      <c r="K10" s="27">
        <f>K5/(1+K6*K9)</f>
        <v>11.561783960055736</v>
      </c>
      <c r="Q10" s="26" t="s">
        <v>12</v>
      </c>
      <c r="R10" s="27">
        <f>R5/(1+R6*R9)</f>
        <v>11.154588406050051</v>
      </c>
      <c r="X10" s="26"/>
      <c r="Y10" s="27"/>
    </row>
    <row r="11" spans="1:29" ht="15" thickBot="1" x14ac:dyDescent="0.35">
      <c r="A11" s="28" t="s">
        <v>21</v>
      </c>
      <c r="B11" s="46">
        <f>MAX(B7:B10)</f>
        <v>8.6</v>
      </c>
      <c r="C11" s="46">
        <f t="shared" ref="C11:F11" si="2">MAX(C7:C10)</f>
        <v>8.1</v>
      </c>
      <c r="D11" s="46">
        <f t="shared" si="2"/>
        <v>7.6000000000000005</v>
      </c>
      <c r="E11" s="46">
        <f t="shared" si="2"/>
        <v>8</v>
      </c>
      <c r="F11" s="46">
        <f t="shared" si="2"/>
        <v>8.1999999999999993</v>
      </c>
      <c r="G11" s="5"/>
      <c r="H11" s="22"/>
    </row>
    <row r="12" spans="1:29" ht="15.6" thickTop="1" thickBot="1" x14ac:dyDescent="0.35">
      <c r="A12" s="30"/>
      <c r="B12" s="31"/>
      <c r="C12" s="29"/>
      <c r="D12" s="29"/>
      <c r="E12" s="29"/>
      <c r="F12" s="35"/>
      <c r="G12" s="5"/>
      <c r="H12" s="22"/>
      <c r="J12" s="3" t="s">
        <v>22</v>
      </c>
      <c r="K12" s="43">
        <f>B9</f>
        <v>7</v>
      </c>
      <c r="L12" s="43">
        <f t="shared" ref="L12:O12" si="3">C9</f>
        <v>6.8</v>
      </c>
      <c r="M12" s="43">
        <f t="shared" si="3"/>
        <v>6.9</v>
      </c>
      <c r="N12" s="43">
        <f t="shared" si="3"/>
        <v>7.4</v>
      </c>
      <c r="O12" s="43">
        <f t="shared" si="3"/>
        <v>7.5</v>
      </c>
      <c r="Q12" s="3" t="s">
        <v>23</v>
      </c>
      <c r="R12" s="44"/>
      <c r="S12" s="44"/>
      <c r="T12" s="45">
        <f>D10</f>
        <v>7.3</v>
      </c>
      <c r="U12" s="45">
        <f>E10</f>
        <v>8</v>
      </c>
      <c r="V12" s="45">
        <f>F10</f>
        <v>8.1999999999999993</v>
      </c>
      <c r="X12" s="3"/>
      <c r="Y12" s="6"/>
      <c r="Z12" s="33"/>
      <c r="AA12" s="32"/>
      <c r="AB12" s="32"/>
      <c r="AC12" s="6"/>
    </row>
    <row r="13" spans="1:29" ht="15" thickTop="1" x14ac:dyDescent="0.3">
      <c r="A13" s="15" t="s">
        <v>5</v>
      </c>
      <c r="B13" s="9">
        <v>12</v>
      </c>
      <c r="C13" s="10"/>
      <c r="D13" s="11"/>
      <c r="E13" s="11"/>
      <c r="F13" s="35"/>
      <c r="G13" s="5"/>
      <c r="H13" s="22"/>
      <c r="J13" s="8" t="s">
        <v>5</v>
      </c>
      <c r="K13" s="9">
        <v>12</v>
      </c>
      <c r="L13" s="10"/>
      <c r="M13" s="11"/>
      <c r="N13" s="11"/>
      <c r="O13" s="35"/>
      <c r="Q13" s="8" t="s">
        <v>5</v>
      </c>
      <c r="R13" s="9">
        <v>12</v>
      </c>
      <c r="S13" s="10"/>
      <c r="T13" s="11"/>
      <c r="U13" s="11"/>
      <c r="V13" s="35"/>
      <c r="X13" s="8"/>
      <c r="Y13" s="9"/>
      <c r="Z13" s="10"/>
      <c r="AA13" s="11"/>
      <c r="AB13" s="11"/>
      <c r="AC13" s="35"/>
    </row>
    <row r="14" spans="1:29" x14ac:dyDescent="0.3">
      <c r="A14" s="15" t="s">
        <v>13</v>
      </c>
      <c r="B14" s="9">
        <v>1.5329999999999999</v>
      </c>
      <c r="C14" s="51" t="s">
        <v>24</v>
      </c>
      <c r="D14" s="56"/>
      <c r="E14" s="56"/>
      <c r="F14" s="56"/>
      <c r="G14" s="56"/>
      <c r="H14" s="56"/>
      <c r="J14" s="15" t="s">
        <v>13</v>
      </c>
      <c r="K14" s="9">
        <v>1.5329999999999999</v>
      </c>
      <c r="L14" s="34"/>
      <c r="M14" s="35"/>
      <c r="N14" s="35"/>
      <c r="O14" s="35"/>
      <c r="Q14" s="15" t="s">
        <v>13</v>
      </c>
      <c r="R14" s="9">
        <v>1.8859999999999999</v>
      </c>
      <c r="S14" s="34"/>
      <c r="T14" s="35"/>
      <c r="U14" s="35"/>
      <c r="V14" s="35"/>
      <c r="X14" s="15"/>
      <c r="Y14" s="9"/>
      <c r="Z14" s="34"/>
      <c r="AA14" s="35"/>
      <c r="AB14" s="35"/>
      <c r="AC14" s="35"/>
    </row>
    <row r="15" spans="1:29" x14ac:dyDescent="0.3">
      <c r="A15" s="15" t="s">
        <v>15</v>
      </c>
      <c r="B15" s="20">
        <f>_xlfn.STDEV.S(B11:F11)</f>
        <v>0.36055512754639857</v>
      </c>
      <c r="C15" s="10"/>
      <c r="D15" s="11"/>
      <c r="E15" s="11"/>
      <c r="J15" s="15" t="s">
        <v>15</v>
      </c>
      <c r="K15" s="20">
        <f>_xlfn.STDEV.S(K12:O12)</f>
        <v>0.3114482300479488</v>
      </c>
      <c r="L15" s="10"/>
      <c r="M15" s="11"/>
      <c r="N15" s="11"/>
      <c r="Q15" s="15" t="s">
        <v>15</v>
      </c>
      <c r="R15" s="20">
        <f>_xlfn.STDEV.S(T12:V12)</f>
        <v>0.47258156262526069</v>
      </c>
      <c r="S15" s="10"/>
      <c r="T15" s="11"/>
      <c r="U15" s="11"/>
      <c r="X15" s="15"/>
      <c r="Y15" s="20"/>
      <c r="Z15" s="10"/>
      <c r="AA15" s="11"/>
      <c r="AB15" s="11"/>
    </row>
    <row r="16" spans="1:29" x14ac:dyDescent="0.3">
      <c r="A16" s="15" t="s">
        <v>17</v>
      </c>
      <c r="B16" s="9">
        <f>AVERAGE(B11:F11)</f>
        <v>8.1</v>
      </c>
      <c r="C16" s="10"/>
      <c r="D16" s="11"/>
      <c r="E16" s="11"/>
      <c r="J16" s="15" t="s">
        <v>17</v>
      </c>
      <c r="K16" s="23">
        <f>AVERAGE(K12:O12)</f>
        <v>7.12</v>
      </c>
      <c r="L16" s="10"/>
      <c r="M16" s="11"/>
      <c r="N16" s="11"/>
      <c r="Q16" s="15" t="s">
        <v>17</v>
      </c>
      <c r="R16" s="23">
        <f>AVERAGE(T12:V12)</f>
        <v>7.833333333333333</v>
      </c>
      <c r="S16" s="10"/>
      <c r="T16" s="11"/>
      <c r="U16" s="11"/>
      <c r="X16" s="15"/>
      <c r="Y16" s="23"/>
      <c r="Z16" s="10"/>
      <c r="AA16" s="11"/>
      <c r="AB16" s="11"/>
    </row>
    <row r="17" spans="1:36" x14ac:dyDescent="0.3">
      <c r="A17" s="15" t="s">
        <v>19</v>
      </c>
      <c r="B17" s="24">
        <f>B15/B16</f>
        <v>4.4512978709431925E-2</v>
      </c>
      <c r="C17" s="10"/>
      <c r="D17" s="11"/>
      <c r="E17" s="11"/>
      <c r="J17" s="15" t="s">
        <v>19</v>
      </c>
      <c r="K17" s="24">
        <f>K15/K16</f>
        <v>4.3742728939318652E-2</v>
      </c>
      <c r="L17" s="10"/>
      <c r="M17" s="11"/>
      <c r="N17" s="11"/>
      <c r="Q17" s="15" t="s">
        <v>19</v>
      </c>
      <c r="R17" s="24">
        <f>R15/R16</f>
        <v>6.0329561186203494E-2</v>
      </c>
      <c r="S17" s="10"/>
      <c r="T17" s="11"/>
      <c r="U17" s="11"/>
      <c r="X17" s="15"/>
      <c r="Y17" s="24"/>
      <c r="Z17" s="10"/>
      <c r="AA17" s="11"/>
      <c r="AB17" s="11"/>
    </row>
    <row r="18" spans="1:36" x14ac:dyDescent="0.3">
      <c r="A18" s="26" t="s">
        <v>12</v>
      </c>
      <c r="B18" s="27">
        <f>B13/(1+B14*B17)</f>
        <v>11.233447553347862</v>
      </c>
      <c r="C18" s="57" t="s">
        <v>25</v>
      </c>
      <c r="D18" s="58"/>
      <c r="E18" s="58"/>
      <c r="F18" s="58"/>
      <c r="G18" s="58"/>
      <c r="H18" s="58"/>
      <c r="J18" s="26" t="s">
        <v>12</v>
      </c>
      <c r="K18" s="27">
        <f>K13/(1+K14*K17)</f>
        <v>11.245878349064338</v>
      </c>
      <c r="Q18" s="26" t="s">
        <v>12</v>
      </c>
      <c r="R18" s="27">
        <f>R13/(1+R14*R17)</f>
        <v>10.774105545358093</v>
      </c>
      <c r="X18" s="26"/>
      <c r="Y18" s="27"/>
    </row>
    <row r="19" spans="1:36" x14ac:dyDescent="0.3">
      <c r="A19" s="39"/>
      <c r="B19" s="40"/>
      <c r="C19" s="38"/>
      <c r="D19" s="38"/>
      <c r="E19" s="38"/>
      <c r="F19" s="38"/>
      <c r="G19" s="38"/>
      <c r="H19" s="38"/>
      <c r="J19" s="39"/>
      <c r="K19" s="40"/>
      <c r="Q19" s="39"/>
      <c r="R19" s="40"/>
      <c r="X19" s="39"/>
      <c r="Y19" s="40"/>
    </row>
    <row r="20" spans="1:36" x14ac:dyDescent="0.3">
      <c r="A20" s="39"/>
      <c r="B20" s="40"/>
      <c r="C20" s="38"/>
      <c r="D20" s="38"/>
      <c r="E20" s="38"/>
      <c r="F20" s="38"/>
      <c r="G20" s="38"/>
      <c r="H20" s="38"/>
      <c r="J20" s="39"/>
      <c r="K20" s="40"/>
      <c r="Q20" s="39"/>
      <c r="R20" s="40"/>
      <c r="X20" s="39"/>
      <c r="Y20" s="40"/>
    </row>
    <row r="23" spans="1:36" ht="15.6" x14ac:dyDescent="0.3">
      <c r="A23" s="2" t="s">
        <v>26</v>
      </c>
    </row>
    <row r="24" spans="1:36" ht="15" thickBot="1" x14ac:dyDescent="0.35"/>
    <row r="25" spans="1:36" ht="15.6" thickTop="1" thickBot="1" x14ac:dyDescent="0.35">
      <c r="A25" s="53" t="s">
        <v>4</v>
      </c>
      <c r="B25" s="54"/>
      <c r="C25" s="54"/>
      <c r="D25" s="54"/>
      <c r="E25" s="54"/>
      <c r="F25" s="55"/>
      <c r="G25" s="7"/>
      <c r="J25" s="3" t="s">
        <v>44</v>
      </c>
      <c r="K25" s="42">
        <f>B27</f>
        <v>8.5</v>
      </c>
      <c r="L25" s="42">
        <f t="shared" ref="L25:M25" si="4">C27</f>
        <v>7.6</v>
      </c>
      <c r="M25" s="42">
        <f t="shared" si="4"/>
        <v>7.3</v>
      </c>
      <c r="N25" s="4"/>
      <c r="O25" s="4"/>
      <c r="P25" s="5"/>
      <c r="Q25" s="3" t="s">
        <v>27</v>
      </c>
      <c r="R25" s="43">
        <f>B28</f>
        <v>8.6</v>
      </c>
      <c r="S25" s="43">
        <f t="shared" ref="S25:V25" si="5">C28</f>
        <v>8.4</v>
      </c>
      <c r="T25" s="43">
        <f t="shared" si="5"/>
        <v>8.4</v>
      </c>
      <c r="U25" s="43">
        <f t="shared" si="5"/>
        <v>8.5</v>
      </c>
      <c r="V25" s="43">
        <f t="shared" si="5"/>
        <v>8.6</v>
      </c>
      <c r="X25" s="3" t="s">
        <v>46</v>
      </c>
      <c r="Y25" s="42">
        <f>B29</f>
        <v>8.4</v>
      </c>
      <c r="Z25" s="42">
        <f t="shared" ref="Z25:AA25" si="6">C29</f>
        <v>8.1999999999999993</v>
      </c>
      <c r="AA25" s="42">
        <f t="shared" si="6"/>
        <v>8.1</v>
      </c>
      <c r="AB25" s="42"/>
      <c r="AC25" s="42"/>
      <c r="AE25" s="3"/>
      <c r="AF25" s="42"/>
      <c r="AG25" s="42"/>
      <c r="AH25" s="42"/>
      <c r="AI25" s="42"/>
      <c r="AJ25" s="42"/>
    </row>
    <row r="26" spans="1:36" ht="15" thickTop="1" x14ac:dyDescent="0.3">
      <c r="A26" s="13" t="s">
        <v>6</v>
      </c>
      <c r="B26" s="13" t="s">
        <v>7</v>
      </c>
      <c r="C26" s="13" t="s">
        <v>8</v>
      </c>
      <c r="D26" s="13" t="s">
        <v>9</v>
      </c>
      <c r="E26" s="13" t="s">
        <v>10</v>
      </c>
      <c r="F26" s="13" t="s">
        <v>11</v>
      </c>
      <c r="G26" s="14" t="s">
        <v>12</v>
      </c>
      <c r="J26" s="8" t="s">
        <v>5</v>
      </c>
      <c r="K26" s="9">
        <v>12</v>
      </c>
      <c r="L26" s="10"/>
      <c r="M26" s="11"/>
      <c r="N26" s="11"/>
      <c r="O26" s="35"/>
      <c r="P26" s="5"/>
      <c r="Q26" s="8" t="s">
        <v>5</v>
      </c>
      <c r="R26" s="9">
        <v>12</v>
      </c>
      <c r="S26" s="10"/>
      <c r="T26" s="11"/>
      <c r="U26" s="11"/>
      <c r="V26" s="35"/>
      <c r="X26" s="8" t="s">
        <v>5</v>
      </c>
      <c r="Y26" s="9">
        <v>12</v>
      </c>
      <c r="Z26" s="10"/>
      <c r="AA26" s="11"/>
      <c r="AB26" s="11"/>
      <c r="AC26" s="35"/>
      <c r="AE26" s="8"/>
      <c r="AF26" s="9"/>
      <c r="AG26" s="10"/>
      <c r="AH26" s="11"/>
      <c r="AI26" s="11"/>
      <c r="AJ26" s="35"/>
    </row>
    <row r="27" spans="1:36" ht="15.6" x14ac:dyDescent="0.3">
      <c r="A27" s="13" t="s">
        <v>37</v>
      </c>
      <c r="B27" s="18">
        <v>8.5</v>
      </c>
      <c r="C27" s="18">
        <v>7.6</v>
      </c>
      <c r="D27" s="18">
        <v>7.3</v>
      </c>
      <c r="E27" s="18"/>
      <c r="F27" s="18"/>
      <c r="G27" s="41">
        <f>K31</f>
        <v>10.425709077475901</v>
      </c>
      <c r="J27" s="15" t="s">
        <v>13</v>
      </c>
      <c r="K27" s="9">
        <v>1.8859999999999999</v>
      </c>
      <c r="L27" s="34"/>
      <c r="M27" s="35"/>
      <c r="N27" s="35"/>
      <c r="O27" s="35"/>
      <c r="P27" s="5"/>
      <c r="Q27" s="15" t="s">
        <v>13</v>
      </c>
      <c r="R27" s="9">
        <v>1.5329999999999999</v>
      </c>
      <c r="S27" s="34"/>
      <c r="T27" s="35"/>
      <c r="U27" s="35"/>
      <c r="V27" s="35"/>
      <c r="X27" s="15" t="s">
        <v>13</v>
      </c>
      <c r="Y27" s="9">
        <v>1.8859999999999999</v>
      </c>
      <c r="Z27" s="34"/>
      <c r="AA27" s="35"/>
      <c r="AB27" s="35"/>
      <c r="AC27" s="35"/>
      <c r="AE27" s="15"/>
      <c r="AF27" s="9"/>
      <c r="AG27" s="34"/>
      <c r="AH27" s="35"/>
      <c r="AI27" s="35"/>
      <c r="AJ27" s="35"/>
    </row>
    <row r="28" spans="1:36" ht="15.6" x14ac:dyDescent="0.3">
      <c r="A28" s="36" t="s">
        <v>29</v>
      </c>
      <c r="B28" s="18">
        <v>8.6</v>
      </c>
      <c r="C28" s="18">
        <v>8.4</v>
      </c>
      <c r="D28" s="18">
        <v>8.4</v>
      </c>
      <c r="E28" s="18">
        <v>8.5</v>
      </c>
      <c r="F28" s="18">
        <v>8.6</v>
      </c>
      <c r="G28" s="19">
        <f>R31</f>
        <v>11.7874105832457</v>
      </c>
      <c r="H28" s="22"/>
      <c r="J28" s="15" t="s">
        <v>15</v>
      </c>
      <c r="K28" s="20">
        <f>_xlfn.STDEV.S(K25:O25)</f>
        <v>0.62449979983983994</v>
      </c>
      <c r="L28" s="10"/>
      <c r="M28" s="11"/>
      <c r="N28" s="11"/>
      <c r="P28" s="35"/>
      <c r="Q28" s="15" t="s">
        <v>15</v>
      </c>
      <c r="R28" s="20">
        <f>_xlfn.STDEV.S(R25:V25)</f>
        <v>9.9999999999999645E-2</v>
      </c>
      <c r="S28" s="10"/>
      <c r="T28" s="11"/>
      <c r="U28" s="11"/>
      <c r="X28" s="15" t="s">
        <v>15</v>
      </c>
      <c r="Y28" s="20">
        <f>_xlfn.STDEV.S(Y25:AC25)</f>
        <v>0.15275252316519508</v>
      </c>
      <c r="Z28" s="10"/>
      <c r="AA28" s="11"/>
      <c r="AB28" s="11"/>
      <c r="AE28" s="15"/>
      <c r="AF28" s="20"/>
      <c r="AG28" s="10"/>
      <c r="AH28" s="11"/>
      <c r="AI28" s="11"/>
    </row>
    <row r="29" spans="1:36" ht="15.6" x14ac:dyDescent="0.3">
      <c r="A29" s="36" t="s">
        <v>39</v>
      </c>
      <c r="B29" s="18">
        <v>8.4</v>
      </c>
      <c r="C29" s="18">
        <v>8.1999999999999993</v>
      </c>
      <c r="D29" s="18">
        <v>8.1</v>
      </c>
      <c r="E29" s="18"/>
      <c r="F29" s="18"/>
      <c r="G29" s="19">
        <f>Y31</f>
        <v>11.594305498224914</v>
      </c>
      <c r="H29" s="22"/>
      <c r="J29" s="15" t="s">
        <v>17</v>
      </c>
      <c r="K29" s="23">
        <f>AVERAGE(K25:O25)</f>
        <v>7.8000000000000007</v>
      </c>
      <c r="L29" s="10"/>
      <c r="M29" s="11"/>
      <c r="N29" s="11"/>
      <c r="Q29" s="15" t="s">
        <v>17</v>
      </c>
      <c r="R29" s="23">
        <f>AVERAGE(R25:V25)</f>
        <v>8.5</v>
      </c>
      <c r="S29" s="10"/>
      <c r="T29" s="11"/>
      <c r="U29" s="11"/>
      <c r="X29" s="15" t="s">
        <v>17</v>
      </c>
      <c r="Y29" s="23">
        <f>AVERAGE(Y25:AC25)</f>
        <v>8.2333333333333343</v>
      </c>
      <c r="Z29" s="10"/>
      <c r="AA29" s="11"/>
      <c r="AB29" s="11"/>
      <c r="AE29" s="15"/>
      <c r="AF29" s="23"/>
      <c r="AG29" s="10"/>
      <c r="AH29" s="11"/>
      <c r="AI29" s="11"/>
    </row>
    <row r="30" spans="1:36" ht="15.6" x14ac:dyDescent="0.3">
      <c r="A30" s="13" t="s">
        <v>30</v>
      </c>
      <c r="B30" s="18"/>
      <c r="C30" s="18">
        <v>8.1999999999999993</v>
      </c>
      <c r="D30" s="18">
        <v>7.8</v>
      </c>
      <c r="E30" s="18">
        <v>7.5</v>
      </c>
      <c r="F30" s="18">
        <v>7.8</v>
      </c>
      <c r="G30" s="19">
        <f>K39</f>
        <v>11.319417756863684</v>
      </c>
      <c r="H30" s="22"/>
      <c r="J30" s="15" t="s">
        <v>19</v>
      </c>
      <c r="K30" s="24">
        <f>K28/K29</f>
        <v>8.0064076902543579E-2</v>
      </c>
      <c r="L30" s="10"/>
      <c r="M30" s="11"/>
      <c r="N30" s="11"/>
      <c r="Q30" s="15" t="s">
        <v>19</v>
      </c>
      <c r="R30" s="24">
        <f>R28/R29</f>
        <v>1.1764705882352899E-2</v>
      </c>
      <c r="S30" s="10"/>
      <c r="T30" s="11"/>
      <c r="U30" s="11"/>
      <c r="X30" s="15" t="s">
        <v>19</v>
      </c>
      <c r="Y30" s="24">
        <f>Y28/Y29</f>
        <v>1.8552938036258508E-2</v>
      </c>
      <c r="Z30" s="10"/>
      <c r="AA30" s="11"/>
      <c r="AB30" s="11"/>
      <c r="AE30" s="15"/>
      <c r="AF30" s="24"/>
      <c r="AG30" s="10"/>
      <c r="AH30" s="11"/>
      <c r="AI30" s="11"/>
    </row>
    <row r="31" spans="1:36" ht="15.6" x14ac:dyDescent="0.3">
      <c r="A31" s="13" t="s">
        <v>40</v>
      </c>
      <c r="B31" s="18">
        <v>7.7</v>
      </c>
      <c r="C31" s="18">
        <v>7.3</v>
      </c>
      <c r="D31" s="18">
        <v>7.4</v>
      </c>
      <c r="E31" s="18"/>
      <c r="F31" s="18"/>
      <c r="G31" s="19">
        <f>R39</f>
        <v>11.400551556967606</v>
      </c>
      <c r="H31" s="22"/>
      <c r="J31" s="26" t="s">
        <v>12</v>
      </c>
      <c r="K31" s="27">
        <f>K26/(1+K27*K30)</f>
        <v>10.425709077475901</v>
      </c>
      <c r="Q31" s="26" t="s">
        <v>12</v>
      </c>
      <c r="R31" s="27">
        <f>R26/(1+R27*R30)</f>
        <v>11.7874105832457</v>
      </c>
      <c r="X31" s="26" t="s">
        <v>12</v>
      </c>
      <c r="Y31" s="27">
        <f>Y26/(1+Y27*Y30)</f>
        <v>11.594305498224914</v>
      </c>
      <c r="AE31" s="26"/>
      <c r="AF31" s="27"/>
    </row>
    <row r="32" spans="1:36" ht="16.2" thickBot="1" x14ac:dyDescent="0.35">
      <c r="A32" s="13" t="s">
        <v>31</v>
      </c>
      <c r="B32" s="18"/>
      <c r="C32" s="18">
        <v>8.1999999999999993</v>
      </c>
      <c r="D32" s="18">
        <v>8.1</v>
      </c>
      <c r="E32" s="18">
        <v>7.8</v>
      </c>
      <c r="F32" s="18">
        <v>7.9</v>
      </c>
      <c r="G32" s="19">
        <f>K39</f>
        <v>11.319417756863684</v>
      </c>
      <c r="H32" s="22"/>
    </row>
    <row r="33" spans="1:36" ht="16.8" thickTop="1" thickBot="1" x14ac:dyDescent="0.35">
      <c r="A33" s="13" t="s">
        <v>77</v>
      </c>
      <c r="B33" s="18">
        <v>6.4</v>
      </c>
      <c r="C33" s="18">
        <v>5.9</v>
      </c>
      <c r="D33" s="18">
        <v>5.8</v>
      </c>
      <c r="E33" s="18"/>
      <c r="F33" s="18"/>
      <c r="G33" s="19">
        <f>AF39</f>
        <v>10.904275429067953</v>
      </c>
      <c r="H33" s="22"/>
      <c r="J33" s="3" t="s">
        <v>28</v>
      </c>
      <c r="K33" s="6"/>
      <c r="L33" s="43">
        <f>C30</f>
        <v>8.1999999999999993</v>
      </c>
      <c r="M33" s="43">
        <f t="shared" ref="M33:O33" si="7">D30</f>
        <v>7.8</v>
      </c>
      <c r="N33" s="43">
        <f t="shared" si="7"/>
        <v>7.5</v>
      </c>
      <c r="O33" s="43">
        <f t="shared" si="7"/>
        <v>7.8</v>
      </c>
      <c r="Q33" s="3" t="s">
        <v>47</v>
      </c>
      <c r="R33" s="45">
        <f>B31</f>
        <v>7.7</v>
      </c>
      <c r="S33" s="45">
        <f t="shared" ref="S33:T33" si="8">C31</f>
        <v>7.3</v>
      </c>
      <c r="T33" s="45">
        <f t="shared" si="8"/>
        <v>7.4</v>
      </c>
      <c r="U33" s="32"/>
      <c r="V33" s="32"/>
      <c r="X33" s="3" t="s">
        <v>48</v>
      </c>
      <c r="Y33" s="32"/>
      <c r="Z33" s="45">
        <f t="shared" ref="Z33:AC33" si="9">C32</f>
        <v>8.1999999999999993</v>
      </c>
      <c r="AA33" s="45">
        <f t="shared" si="9"/>
        <v>8.1</v>
      </c>
      <c r="AB33" s="45">
        <f t="shared" si="9"/>
        <v>7.8</v>
      </c>
      <c r="AC33" s="45">
        <f t="shared" si="9"/>
        <v>7.9</v>
      </c>
      <c r="AE33" s="3" t="s">
        <v>76</v>
      </c>
      <c r="AF33" s="45">
        <f>B33</f>
        <v>6.4</v>
      </c>
      <c r="AG33" s="45">
        <f t="shared" ref="AG33:AH33" si="10">C33</f>
        <v>5.9</v>
      </c>
      <c r="AH33" s="45">
        <f t="shared" si="10"/>
        <v>5.8</v>
      </c>
      <c r="AI33" s="45"/>
      <c r="AJ33" s="45"/>
    </row>
    <row r="34" spans="1:36" ht="16.2" thickTop="1" x14ac:dyDescent="0.3">
      <c r="A34" s="13" t="s">
        <v>42</v>
      </c>
      <c r="B34" s="47">
        <v>8</v>
      </c>
      <c r="C34" s="47">
        <v>7.6</v>
      </c>
      <c r="D34" s="18">
        <v>7.7</v>
      </c>
      <c r="E34" s="18"/>
      <c r="F34" s="18"/>
      <c r="G34" s="19">
        <f>K47</f>
        <v>11.422592077470506</v>
      </c>
      <c r="H34" s="35"/>
      <c r="J34" s="8" t="s">
        <v>5</v>
      </c>
      <c r="K34" s="9">
        <v>12</v>
      </c>
      <c r="L34" s="10"/>
      <c r="M34" s="11"/>
      <c r="N34" s="11"/>
      <c r="O34" s="35"/>
      <c r="Q34" s="8" t="s">
        <v>5</v>
      </c>
      <c r="R34" s="9">
        <v>12</v>
      </c>
      <c r="S34" s="10"/>
      <c r="T34" s="11"/>
      <c r="U34" s="11"/>
      <c r="V34" s="35"/>
      <c r="X34" s="8" t="s">
        <v>5</v>
      </c>
      <c r="Y34" s="9">
        <v>12</v>
      </c>
      <c r="Z34" s="10"/>
      <c r="AA34" s="11"/>
      <c r="AB34" s="11"/>
      <c r="AC34" s="35"/>
      <c r="AE34" s="8" t="s">
        <v>5</v>
      </c>
      <c r="AF34" s="9">
        <v>12</v>
      </c>
      <c r="AG34" s="10"/>
      <c r="AH34" s="11"/>
      <c r="AI34" s="11"/>
      <c r="AJ34" s="35"/>
    </row>
    <row r="35" spans="1:36" ht="15.6" x14ac:dyDescent="0.3">
      <c r="A35" s="13" t="s">
        <v>32</v>
      </c>
      <c r="B35" s="18">
        <v>9.6999999999999993</v>
      </c>
      <c r="C35" s="18">
        <v>9.1999999999999993</v>
      </c>
      <c r="D35" s="18">
        <v>9.1</v>
      </c>
      <c r="E35" s="18">
        <v>8.6999999999999993</v>
      </c>
      <c r="F35" s="47">
        <v>9</v>
      </c>
      <c r="G35" s="19">
        <f>R47</f>
        <v>11.308298010752081</v>
      </c>
      <c r="J35" s="15" t="s">
        <v>13</v>
      </c>
      <c r="K35" s="9">
        <v>1.6379999999999999</v>
      </c>
      <c r="L35" s="34"/>
      <c r="M35" s="35"/>
      <c r="N35" s="35"/>
      <c r="O35" s="35"/>
      <c r="Q35" s="15" t="s">
        <v>13</v>
      </c>
      <c r="R35" s="9">
        <v>1.8859999999999999</v>
      </c>
      <c r="S35" s="34"/>
      <c r="T35" s="35"/>
      <c r="U35" s="35"/>
      <c r="V35" s="35"/>
      <c r="X35" s="15" t="s">
        <v>13</v>
      </c>
      <c r="Y35" s="9">
        <v>1.6379999999999999</v>
      </c>
      <c r="Z35" s="34"/>
      <c r="AA35" s="35"/>
      <c r="AB35" s="35"/>
      <c r="AC35" s="35"/>
      <c r="AE35" s="15" t="s">
        <v>13</v>
      </c>
      <c r="AF35" s="9">
        <v>1.8859999999999999</v>
      </c>
      <c r="AG35" s="34"/>
      <c r="AH35" s="35"/>
      <c r="AI35" s="35"/>
      <c r="AJ35" s="35"/>
    </row>
    <row r="36" spans="1:36" ht="15.6" x14ac:dyDescent="0.3">
      <c r="A36" s="13" t="s">
        <v>43</v>
      </c>
      <c r="B36" s="18">
        <v>8.1999999999999993</v>
      </c>
      <c r="C36" s="18">
        <v>7.7</v>
      </c>
      <c r="D36" s="18">
        <v>7.4</v>
      </c>
      <c r="E36" s="18"/>
      <c r="F36" s="18"/>
      <c r="G36" s="19">
        <f>Y47</f>
        <v>10.927572074268957</v>
      </c>
      <c r="J36" s="15" t="s">
        <v>15</v>
      </c>
      <c r="K36" s="20">
        <f>_xlfn.STDEV.S(K33:O33)</f>
        <v>0.28722813232690114</v>
      </c>
      <c r="L36" s="10"/>
      <c r="M36" s="11"/>
      <c r="N36" s="11"/>
      <c r="Q36" s="15" t="s">
        <v>15</v>
      </c>
      <c r="R36" s="20">
        <f>_xlfn.STDEV.S(R33:V33)</f>
        <v>0.20816659994661341</v>
      </c>
      <c r="S36" s="10"/>
      <c r="T36" s="11"/>
      <c r="U36" s="11"/>
      <c r="X36" s="15" t="s">
        <v>15</v>
      </c>
      <c r="Y36" s="20">
        <f>_xlfn.STDEV.S(Y33:AC33)</f>
        <v>0.18257418583505505</v>
      </c>
      <c r="Z36" s="10"/>
      <c r="AA36" s="11"/>
      <c r="AB36" s="11"/>
      <c r="AE36" s="15" t="s">
        <v>15</v>
      </c>
      <c r="AF36" s="20">
        <f>_xlfn.STDEV.S(AF33:AJ33)</f>
        <v>0.321455025366432</v>
      </c>
      <c r="AG36" s="10"/>
      <c r="AH36" s="11"/>
      <c r="AI36" s="11"/>
    </row>
    <row r="37" spans="1:36" x14ac:dyDescent="0.3">
      <c r="A37" s="28" t="s">
        <v>21</v>
      </c>
      <c r="B37" s="46">
        <f>MAX(B28:B35)</f>
        <v>9.6999999999999993</v>
      </c>
      <c r="C37" s="46">
        <f>MAX(C28:C35)</f>
        <v>9.1999999999999993</v>
      </c>
      <c r="D37" s="46">
        <f>MAX(D28:D35)</f>
        <v>9.1</v>
      </c>
      <c r="E37" s="46">
        <f>MAX(E28:E35)</f>
        <v>8.6999999999999993</v>
      </c>
      <c r="F37" s="46">
        <f>MAX(F28:F35)</f>
        <v>9</v>
      </c>
      <c r="G37" s="5"/>
      <c r="J37" s="15" t="s">
        <v>17</v>
      </c>
      <c r="K37" s="23">
        <f>AVERAGE(K33:O33)</f>
        <v>7.8250000000000002</v>
      </c>
      <c r="L37" s="10"/>
      <c r="M37" s="11"/>
      <c r="N37" s="11"/>
      <c r="Q37" s="15" t="s">
        <v>17</v>
      </c>
      <c r="R37" s="23">
        <f>AVERAGE(R33:V33)</f>
        <v>7.4666666666666659</v>
      </c>
      <c r="S37" s="10"/>
      <c r="T37" s="11"/>
      <c r="U37" s="11"/>
      <c r="X37" s="15" t="s">
        <v>17</v>
      </c>
      <c r="Y37" s="23">
        <f>AVERAGE(Y33:AC33)</f>
        <v>8</v>
      </c>
      <c r="Z37" s="10"/>
      <c r="AA37" s="11"/>
      <c r="AB37" s="11"/>
      <c r="AE37" s="15" t="s">
        <v>17</v>
      </c>
      <c r="AF37" s="23">
        <f>AVERAGE(AF33:AJ33)</f>
        <v>6.0333333333333341</v>
      </c>
      <c r="AG37" s="10"/>
      <c r="AH37" s="11"/>
      <c r="AI37" s="11"/>
    </row>
    <row r="38" spans="1:36" x14ac:dyDescent="0.3">
      <c r="A38" s="30"/>
      <c r="B38" s="31"/>
      <c r="C38" s="29"/>
      <c r="D38" s="29"/>
      <c r="E38" s="29"/>
      <c r="F38" s="35"/>
      <c r="G38" s="5"/>
      <c r="H38" s="38"/>
      <c r="J38" s="15" t="s">
        <v>19</v>
      </c>
      <c r="K38" s="24">
        <f>K36/K37</f>
        <v>3.6706470584907495E-2</v>
      </c>
      <c r="L38" s="10"/>
      <c r="M38" s="11"/>
      <c r="N38" s="11"/>
      <c r="Q38" s="15" t="s">
        <v>19</v>
      </c>
      <c r="R38" s="24">
        <f>R36/R37</f>
        <v>2.7879455349992869E-2</v>
      </c>
      <c r="S38" s="10"/>
      <c r="T38" s="11"/>
      <c r="U38" s="11"/>
      <c r="X38" s="15" t="s">
        <v>19</v>
      </c>
      <c r="Y38" s="24">
        <f>Y36/Y37</f>
        <v>2.2821773229381882E-2</v>
      </c>
      <c r="Z38" s="10"/>
      <c r="AA38" s="11"/>
      <c r="AB38" s="11"/>
      <c r="AE38" s="15" t="s">
        <v>19</v>
      </c>
      <c r="AF38" s="24">
        <f>AF36/AF37</f>
        <v>5.3279838458524631E-2</v>
      </c>
      <c r="AG38" s="10"/>
      <c r="AH38" s="11"/>
      <c r="AI38" s="11"/>
    </row>
    <row r="39" spans="1:36" x14ac:dyDescent="0.3">
      <c r="A39" s="15" t="s">
        <v>5</v>
      </c>
      <c r="B39" s="9">
        <v>12</v>
      </c>
      <c r="C39" s="10"/>
      <c r="D39" s="11"/>
      <c r="E39" s="11"/>
      <c r="F39" s="35"/>
      <c r="G39" s="5"/>
      <c r="J39" s="26" t="s">
        <v>12</v>
      </c>
      <c r="K39" s="27">
        <f>K34/(1+K35*K38)</f>
        <v>11.319417756863684</v>
      </c>
      <c r="Q39" s="26" t="s">
        <v>12</v>
      </c>
      <c r="R39" s="27">
        <f>R34/(1+R35*R38)</f>
        <v>11.400551556967606</v>
      </c>
      <c r="X39" s="26" t="s">
        <v>12</v>
      </c>
      <c r="Y39" s="27">
        <f>Y34/(1+Y35*Y38)</f>
        <v>11.567579978557429</v>
      </c>
      <c r="AE39" s="26" t="s">
        <v>12</v>
      </c>
      <c r="AF39" s="27">
        <f>AF34/(1+AF35*AF38)</f>
        <v>10.904275429067953</v>
      </c>
    </row>
    <row r="40" spans="1:36" ht="15" thickBot="1" x14ac:dyDescent="0.35">
      <c r="A40" s="15" t="s">
        <v>13</v>
      </c>
      <c r="B40" s="9">
        <v>1.5329999999999999</v>
      </c>
      <c r="C40" s="34" t="s">
        <v>24</v>
      </c>
      <c r="D40" s="35"/>
      <c r="E40" s="35"/>
      <c r="F40" s="35"/>
      <c r="G40" s="35"/>
    </row>
    <row r="41" spans="1:36" ht="15.6" thickTop="1" thickBot="1" x14ac:dyDescent="0.35">
      <c r="A41" s="15" t="s">
        <v>15</v>
      </c>
      <c r="B41" s="20">
        <f>_xlfn.STDEV.S(B37:F37)</f>
        <v>0.36469165057620934</v>
      </c>
      <c r="C41" s="10"/>
      <c r="D41" s="11"/>
      <c r="E41" s="11"/>
      <c r="J41" s="3" t="s">
        <v>41</v>
      </c>
      <c r="K41" s="43">
        <f>B34</f>
        <v>8</v>
      </c>
      <c r="L41" s="43">
        <f t="shared" ref="L41:M41" si="11">C34</f>
        <v>7.6</v>
      </c>
      <c r="M41" s="43">
        <f t="shared" si="11"/>
        <v>7.7</v>
      </c>
      <c r="N41" s="43"/>
      <c r="O41" s="6"/>
      <c r="Q41" s="3" t="s">
        <v>33</v>
      </c>
      <c r="R41" s="45">
        <f>B35</f>
        <v>9.6999999999999993</v>
      </c>
      <c r="S41" s="45">
        <f t="shared" ref="S41:V41" si="12">C35</f>
        <v>9.1999999999999993</v>
      </c>
      <c r="T41" s="45">
        <f t="shared" si="12"/>
        <v>9.1</v>
      </c>
      <c r="U41" s="45">
        <f t="shared" si="12"/>
        <v>8.6999999999999993</v>
      </c>
      <c r="V41" s="45">
        <f t="shared" si="12"/>
        <v>9</v>
      </c>
      <c r="X41" s="3" t="s">
        <v>49</v>
      </c>
      <c r="Y41" s="45">
        <f>B36</f>
        <v>8.1999999999999993</v>
      </c>
      <c r="Z41" s="45">
        <f t="shared" ref="Z41:AA41" si="13">C36</f>
        <v>7.7</v>
      </c>
      <c r="AA41" s="45">
        <f t="shared" si="13"/>
        <v>7.4</v>
      </c>
      <c r="AB41" s="32"/>
      <c r="AC41" s="32"/>
    </row>
    <row r="42" spans="1:36" ht="15" thickTop="1" x14ac:dyDescent="0.3">
      <c r="A42" s="15" t="s">
        <v>17</v>
      </c>
      <c r="B42" s="9">
        <f>AVERAGE(B37:F37)</f>
        <v>9.14</v>
      </c>
      <c r="C42" s="10"/>
      <c r="D42" s="11"/>
      <c r="E42" s="11"/>
      <c r="J42" s="8" t="s">
        <v>5</v>
      </c>
      <c r="K42" s="9">
        <v>12</v>
      </c>
      <c r="L42" s="10"/>
      <c r="M42" s="11"/>
      <c r="N42" s="11"/>
      <c r="O42" s="35"/>
      <c r="Q42" s="8" t="s">
        <v>5</v>
      </c>
      <c r="R42" s="9">
        <v>12</v>
      </c>
      <c r="S42" s="10"/>
      <c r="T42" s="11"/>
      <c r="U42" s="11"/>
      <c r="V42" s="35"/>
      <c r="X42" s="8" t="s">
        <v>5</v>
      </c>
      <c r="Y42" s="9">
        <v>12</v>
      </c>
      <c r="Z42" s="10"/>
      <c r="AA42" s="11"/>
      <c r="AB42" s="11"/>
      <c r="AC42" s="35"/>
    </row>
    <row r="43" spans="1:36" x14ac:dyDescent="0.3">
      <c r="A43" s="15" t="s">
        <v>19</v>
      </c>
      <c r="B43" s="24">
        <f>B41/B42</f>
        <v>3.9900618224968196E-2</v>
      </c>
      <c r="C43" s="10"/>
      <c r="D43" s="11"/>
      <c r="E43" s="11"/>
      <c r="J43" s="15" t="s">
        <v>13</v>
      </c>
      <c r="K43" s="9">
        <v>1.8859999999999999</v>
      </c>
      <c r="L43" s="34"/>
      <c r="M43" s="35"/>
      <c r="N43" s="35"/>
      <c r="O43" s="35"/>
      <c r="Q43" s="15" t="s">
        <v>13</v>
      </c>
      <c r="R43" s="9">
        <v>1.5329999999999999</v>
      </c>
      <c r="S43" s="34"/>
      <c r="T43" s="35"/>
      <c r="U43" s="35"/>
      <c r="V43" s="35"/>
      <c r="X43" s="15" t="s">
        <v>13</v>
      </c>
      <c r="Y43" s="9">
        <v>1.8859999999999999</v>
      </c>
      <c r="Z43" s="34"/>
      <c r="AA43" s="35"/>
      <c r="AB43" s="35"/>
      <c r="AC43" s="35"/>
    </row>
    <row r="44" spans="1:36" x14ac:dyDescent="0.3">
      <c r="A44" s="26" t="s">
        <v>12</v>
      </c>
      <c r="B44" s="27">
        <f>B39/(1+B40*B43)</f>
        <v>11.308298010752081</v>
      </c>
      <c r="C44" s="37" t="s">
        <v>25</v>
      </c>
      <c r="D44" s="38"/>
      <c r="E44" s="38"/>
      <c r="F44" s="38"/>
      <c r="G44" s="38"/>
      <c r="J44" s="15" t="s">
        <v>15</v>
      </c>
      <c r="K44" s="20">
        <f>_xlfn.STDEV.S(K41:O41)</f>
        <v>0.20816659994661341</v>
      </c>
      <c r="L44" s="10"/>
      <c r="M44" s="11"/>
      <c r="N44" s="11"/>
      <c r="Q44" s="15" t="s">
        <v>15</v>
      </c>
      <c r="R44" s="20">
        <f>_xlfn.STDEV.S(R41:V41)</f>
        <v>0.36469165057620934</v>
      </c>
      <c r="S44" s="10"/>
      <c r="T44" s="11"/>
      <c r="U44" s="11"/>
      <c r="X44" s="15" t="s">
        <v>15</v>
      </c>
      <c r="Y44" s="20">
        <f>_xlfn.STDEV.S(Y41:AC41)</f>
        <v>0.4041451884327375</v>
      </c>
      <c r="Z44" s="10"/>
      <c r="AA44" s="11"/>
      <c r="AB44" s="11"/>
    </row>
    <row r="45" spans="1:36" x14ac:dyDescent="0.3">
      <c r="A45" s="39"/>
      <c r="B45" s="40"/>
      <c r="C45" s="38"/>
      <c r="D45" s="38"/>
      <c r="E45" s="38"/>
      <c r="F45" s="38"/>
      <c r="G45" s="38"/>
      <c r="J45" s="15" t="s">
        <v>17</v>
      </c>
      <c r="K45" s="23">
        <f>AVERAGE(K41:O41)</f>
        <v>7.7666666666666666</v>
      </c>
      <c r="L45" s="10"/>
      <c r="M45" s="11"/>
      <c r="N45" s="11"/>
      <c r="Q45" s="15" t="s">
        <v>17</v>
      </c>
      <c r="R45" s="23">
        <f>AVERAGE(R41:V41)</f>
        <v>9.14</v>
      </c>
      <c r="S45" s="10"/>
      <c r="T45" s="11"/>
      <c r="U45" s="11"/>
      <c r="X45" s="15" t="s">
        <v>17</v>
      </c>
      <c r="Y45" s="23">
        <f>AVERAGE(Y41:AC41)</f>
        <v>7.7666666666666657</v>
      </c>
      <c r="Z45" s="10"/>
      <c r="AA45" s="11"/>
      <c r="AB45" s="11"/>
    </row>
    <row r="46" spans="1:36" x14ac:dyDescent="0.3">
      <c r="A46" s="39"/>
      <c r="B46" s="40"/>
      <c r="C46" s="38"/>
      <c r="D46" s="38"/>
      <c r="E46" s="38"/>
      <c r="F46" s="38"/>
      <c r="G46" s="38"/>
      <c r="J46" s="15" t="s">
        <v>19</v>
      </c>
      <c r="K46" s="24">
        <f>K44/K45</f>
        <v>2.6802566516731342E-2</v>
      </c>
      <c r="L46" s="10"/>
      <c r="M46" s="11"/>
      <c r="N46" s="11"/>
      <c r="Q46" s="15" t="s">
        <v>19</v>
      </c>
      <c r="R46" s="24">
        <f>R44/R45</f>
        <v>3.9900618224968196E-2</v>
      </c>
      <c r="S46" s="10"/>
      <c r="T46" s="11"/>
      <c r="U46" s="11"/>
      <c r="X46" s="15" t="s">
        <v>19</v>
      </c>
      <c r="Y46" s="24">
        <f>Y44/Y45</f>
        <v>5.2035861171597107E-2</v>
      </c>
      <c r="Z46" s="10"/>
      <c r="AA46" s="11"/>
      <c r="AB46" s="11"/>
    </row>
    <row r="47" spans="1:36" x14ac:dyDescent="0.3">
      <c r="A47" s="39"/>
      <c r="B47" s="40"/>
      <c r="C47" s="38"/>
      <c r="D47" s="38"/>
      <c r="E47" s="38"/>
      <c r="F47" s="38"/>
      <c r="G47" s="38"/>
      <c r="J47" s="26" t="s">
        <v>12</v>
      </c>
      <c r="K47" s="27">
        <f>K42/(1+K43*K46)</f>
        <v>11.422592077470506</v>
      </c>
      <c r="Q47" s="26" t="s">
        <v>12</v>
      </c>
      <c r="R47" s="27">
        <f>R42/(1+R43*R46)</f>
        <v>11.308298010752081</v>
      </c>
      <c r="X47" s="26" t="s">
        <v>12</v>
      </c>
      <c r="Y47" s="27">
        <f>Y42/(1+Y43*Y46)</f>
        <v>10.927572074268957</v>
      </c>
    </row>
    <row r="48" spans="1:36" x14ac:dyDescent="0.3">
      <c r="J48" s="39"/>
      <c r="K48" s="40"/>
    </row>
    <row r="49" spans="1:36" x14ac:dyDescent="0.3">
      <c r="J49" s="39"/>
      <c r="K49" s="40"/>
    </row>
    <row r="50" spans="1:36" x14ac:dyDescent="0.3">
      <c r="J50" s="39"/>
      <c r="K50" s="40"/>
    </row>
    <row r="52" spans="1:36" x14ac:dyDescent="0.3">
      <c r="H52" s="22"/>
    </row>
    <row r="53" spans="1:36" ht="16.2" thickBot="1" x14ac:dyDescent="0.35">
      <c r="A53" s="2" t="s">
        <v>34</v>
      </c>
      <c r="H53" s="22"/>
    </row>
    <row r="54" spans="1:36" ht="15.6" thickTop="1" thickBot="1" x14ac:dyDescent="0.35">
      <c r="H54" s="22"/>
      <c r="J54" s="3" t="s">
        <v>59</v>
      </c>
      <c r="K54" s="42">
        <f>B57</f>
        <v>6.9</v>
      </c>
      <c r="L54" s="42">
        <f t="shared" ref="L54:O54" si="14">C57</f>
        <v>6.9</v>
      </c>
      <c r="M54" s="42">
        <f t="shared" si="14"/>
        <v>7.6</v>
      </c>
      <c r="N54" s="42" t="str">
        <f t="shared" si="14"/>
        <v>8.1</v>
      </c>
      <c r="O54" s="42" t="str">
        <f t="shared" si="14"/>
        <v>8.3</v>
      </c>
      <c r="P54" s="5"/>
      <c r="Q54" s="3" t="s">
        <v>60</v>
      </c>
      <c r="R54" s="43">
        <f>B58</f>
        <v>8.6</v>
      </c>
      <c r="S54" s="43">
        <f t="shared" ref="S54:T54" si="15">C58</f>
        <v>8.1</v>
      </c>
      <c r="T54" s="43">
        <f t="shared" si="15"/>
        <v>7.8</v>
      </c>
      <c r="U54" s="6"/>
      <c r="V54" s="6"/>
      <c r="X54" s="3" t="s">
        <v>61</v>
      </c>
      <c r="Y54" s="42">
        <v>8.1999999999999993</v>
      </c>
      <c r="Z54" s="42">
        <v>7.8</v>
      </c>
      <c r="AA54" s="42">
        <v>7.7</v>
      </c>
      <c r="AB54" s="4"/>
      <c r="AC54" s="4"/>
      <c r="AE54" s="3"/>
      <c r="AF54" s="32"/>
      <c r="AG54" s="32"/>
      <c r="AH54" s="32"/>
      <c r="AI54" s="32"/>
      <c r="AJ54" s="32"/>
    </row>
    <row r="55" spans="1:36" ht="15" thickTop="1" x14ac:dyDescent="0.3">
      <c r="A55" s="53" t="s">
        <v>4</v>
      </c>
      <c r="B55" s="54"/>
      <c r="C55" s="54"/>
      <c r="D55" s="54"/>
      <c r="E55" s="54"/>
      <c r="F55" s="55"/>
      <c r="G55" s="7"/>
      <c r="H55" s="22"/>
      <c r="J55" s="8" t="s">
        <v>5</v>
      </c>
      <c r="K55" s="9">
        <v>12</v>
      </c>
      <c r="L55" s="10"/>
      <c r="M55" s="11"/>
      <c r="N55" s="11"/>
      <c r="O55" s="35"/>
      <c r="P55" s="5"/>
      <c r="Q55" s="8" t="s">
        <v>5</v>
      </c>
      <c r="R55" s="9">
        <v>12</v>
      </c>
      <c r="S55" s="10"/>
      <c r="T55" s="11"/>
      <c r="U55" s="11"/>
      <c r="V55" s="35"/>
      <c r="X55" s="8" t="s">
        <v>5</v>
      </c>
      <c r="Y55" s="9">
        <v>12</v>
      </c>
      <c r="Z55" s="10"/>
      <c r="AA55" s="11"/>
      <c r="AB55" s="11"/>
      <c r="AC55" s="35"/>
      <c r="AE55" s="8"/>
      <c r="AF55" s="9"/>
      <c r="AG55" s="10"/>
      <c r="AH55" s="11"/>
      <c r="AI55" s="11"/>
      <c r="AJ55" s="35"/>
    </row>
    <row r="56" spans="1:36" x14ac:dyDescent="0.3">
      <c r="A56" s="13" t="s">
        <v>6</v>
      </c>
      <c r="B56" s="13" t="s">
        <v>7</v>
      </c>
      <c r="C56" s="13" t="s">
        <v>8</v>
      </c>
      <c r="D56" s="13" t="s">
        <v>9</v>
      </c>
      <c r="E56" s="13" t="s">
        <v>10</v>
      </c>
      <c r="F56" s="13" t="s">
        <v>11</v>
      </c>
      <c r="G56" s="14" t="s">
        <v>12</v>
      </c>
      <c r="H56" s="22"/>
      <c r="J56" s="15" t="s">
        <v>13</v>
      </c>
      <c r="K56" s="9">
        <v>1.5329999999999999</v>
      </c>
      <c r="L56" s="34"/>
      <c r="M56" s="35"/>
      <c r="N56" s="35"/>
      <c r="O56" s="35"/>
      <c r="P56" s="5"/>
      <c r="Q56" s="15" t="s">
        <v>13</v>
      </c>
      <c r="R56" s="9">
        <v>1.8859999999999999</v>
      </c>
      <c r="S56" s="34"/>
      <c r="T56" s="35"/>
      <c r="U56" s="35"/>
      <c r="V56" s="35"/>
      <c r="X56" s="15" t="s">
        <v>13</v>
      </c>
      <c r="Y56" s="9">
        <v>1.8859999999999999</v>
      </c>
      <c r="Z56" s="34"/>
      <c r="AA56" s="35"/>
      <c r="AB56" s="35"/>
      <c r="AC56" s="35"/>
      <c r="AE56" s="15"/>
      <c r="AF56" s="9"/>
      <c r="AG56" s="34"/>
      <c r="AH56" s="35"/>
      <c r="AI56" s="35"/>
      <c r="AJ56" s="35"/>
    </row>
    <row r="57" spans="1:36" ht="15.6" x14ac:dyDescent="0.3">
      <c r="A57" s="36" t="s">
        <v>53</v>
      </c>
      <c r="B57" s="18">
        <v>6.9</v>
      </c>
      <c r="C57" s="18">
        <v>6.9</v>
      </c>
      <c r="D57" s="18">
        <v>7.6</v>
      </c>
      <c r="E57" s="17" t="s">
        <v>78</v>
      </c>
      <c r="F57" s="17" t="s">
        <v>79</v>
      </c>
      <c r="G57" s="19">
        <f>K60</f>
        <v>11.041047029777964</v>
      </c>
      <c r="H57" s="22"/>
      <c r="J57" s="15" t="s">
        <v>15</v>
      </c>
      <c r="K57" s="20">
        <f>_xlfn.STDEV.S(K54:O54)</f>
        <v>0.40414518843273761</v>
      </c>
      <c r="L57" s="10"/>
      <c r="M57" s="11"/>
      <c r="N57" s="11"/>
      <c r="P57" s="35"/>
      <c r="Q57" s="15" t="s">
        <v>15</v>
      </c>
      <c r="R57" s="20">
        <f>_xlfn.STDEV.S(R54:V54)</f>
        <v>0.40414518843273795</v>
      </c>
      <c r="S57" s="10"/>
      <c r="T57" s="11"/>
      <c r="U57" s="11"/>
      <c r="X57" s="15" t="s">
        <v>15</v>
      </c>
      <c r="Y57" s="20">
        <f>_xlfn.STDEV.S(Y54:AC54)</f>
        <v>0.26457513110645864</v>
      </c>
      <c r="Z57" s="10"/>
      <c r="AA57" s="11"/>
      <c r="AB57" s="11"/>
      <c r="AE57" s="15"/>
      <c r="AF57" s="20"/>
      <c r="AG57" s="10"/>
      <c r="AH57" s="11"/>
      <c r="AI57" s="11"/>
    </row>
    <row r="58" spans="1:36" ht="15.6" x14ac:dyDescent="0.3">
      <c r="A58" s="36" t="s">
        <v>50</v>
      </c>
      <c r="B58" s="18">
        <v>8.6</v>
      </c>
      <c r="C58" s="18">
        <v>8.1</v>
      </c>
      <c r="D58" s="18">
        <v>7.8</v>
      </c>
      <c r="E58" s="17"/>
      <c r="F58" s="17"/>
      <c r="G58" s="19">
        <f>R60</f>
        <v>10.975615160801693</v>
      </c>
      <c r="H58" s="35"/>
      <c r="J58" s="15" t="s">
        <v>17</v>
      </c>
      <c r="K58" s="23">
        <f>AVERAGE(K54:O54)</f>
        <v>7.1333333333333329</v>
      </c>
      <c r="L58" s="10"/>
      <c r="M58" s="11"/>
      <c r="N58" s="11"/>
      <c r="Q58" s="15" t="s">
        <v>17</v>
      </c>
      <c r="R58" s="23">
        <f>AVERAGE(R54:V54)</f>
        <v>8.1666666666666661</v>
      </c>
      <c r="S58" s="10"/>
      <c r="T58" s="11"/>
      <c r="U58" s="11"/>
      <c r="X58" s="15" t="s">
        <v>17</v>
      </c>
      <c r="Y58" s="23">
        <f>AVERAGE(Y54:AC54)</f>
        <v>7.8999999999999995</v>
      </c>
      <c r="Z58" s="10"/>
      <c r="AA58" s="11"/>
      <c r="AB58" s="11"/>
      <c r="AE58" s="15"/>
      <c r="AF58" s="23"/>
      <c r="AG58" s="10"/>
      <c r="AH58" s="11"/>
      <c r="AI58" s="11"/>
    </row>
    <row r="59" spans="1:36" ht="15.6" x14ac:dyDescent="0.3">
      <c r="A59" s="13" t="s">
        <v>51</v>
      </c>
      <c r="B59" s="18">
        <v>8.1999999999999993</v>
      </c>
      <c r="C59" s="17" t="s">
        <v>80</v>
      </c>
      <c r="D59" s="17" t="s">
        <v>81</v>
      </c>
      <c r="E59" s="17"/>
      <c r="F59" s="17"/>
      <c r="G59" s="19">
        <f>Y60</f>
        <v>11.287073172374912</v>
      </c>
      <c r="J59" s="15" t="s">
        <v>19</v>
      </c>
      <c r="K59" s="24">
        <f>K57/K58</f>
        <v>5.6655867537299669E-2</v>
      </c>
      <c r="L59" s="10"/>
      <c r="M59" s="11"/>
      <c r="N59" s="11"/>
      <c r="Q59" s="15" t="s">
        <v>19</v>
      </c>
      <c r="R59" s="24">
        <f>R57/R58</f>
        <v>4.9487165930539347E-2</v>
      </c>
      <c r="S59" s="10"/>
      <c r="T59" s="11"/>
      <c r="U59" s="11"/>
      <c r="X59" s="15" t="s">
        <v>19</v>
      </c>
      <c r="Y59" s="24">
        <f>Y57/Y58</f>
        <v>3.3490522924868184E-2</v>
      </c>
      <c r="Z59" s="10"/>
      <c r="AA59" s="11"/>
      <c r="AB59" s="11"/>
      <c r="AE59" s="15"/>
      <c r="AF59" s="24"/>
      <c r="AG59" s="10"/>
      <c r="AH59" s="11"/>
      <c r="AI59" s="11"/>
    </row>
    <row r="60" spans="1:36" ht="15.6" x14ac:dyDescent="0.3">
      <c r="A60" s="13" t="s">
        <v>54</v>
      </c>
      <c r="B60" s="47">
        <v>8</v>
      </c>
      <c r="C60" s="17" t="s">
        <v>82</v>
      </c>
      <c r="D60" s="17" t="s">
        <v>82</v>
      </c>
      <c r="E60" s="17"/>
      <c r="F60" s="17"/>
      <c r="G60" s="19">
        <f>K68</f>
        <v>11.231854404984045</v>
      </c>
      <c r="J60" s="26" t="s">
        <v>12</v>
      </c>
      <c r="K60" s="27">
        <f>K55/(1+K56*K59)</f>
        <v>11.041047029777964</v>
      </c>
      <c r="Q60" s="26" t="s">
        <v>12</v>
      </c>
      <c r="R60" s="27">
        <f>R55/(1+R56*R59)</f>
        <v>10.975615160801693</v>
      </c>
      <c r="X60" s="26" t="s">
        <v>12</v>
      </c>
      <c r="Y60" s="27">
        <f>Y55/(1+Y56*Y59)</f>
        <v>11.287073172374912</v>
      </c>
      <c r="AE60" s="26"/>
      <c r="AF60" s="27"/>
    </row>
    <row r="61" spans="1:36" ht="16.2" thickBot="1" x14ac:dyDescent="0.35">
      <c r="A61" s="13" t="s">
        <v>55</v>
      </c>
      <c r="B61" s="18">
        <v>9.3000000000000007</v>
      </c>
      <c r="C61" s="17" t="s">
        <v>83</v>
      </c>
      <c r="D61" s="17" t="s">
        <v>84</v>
      </c>
      <c r="E61" s="17"/>
      <c r="F61" s="17"/>
      <c r="G61" s="19">
        <f>R68</f>
        <v>11.661905295056712</v>
      </c>
    </row>
    <row r="62" spans="1:36" ht="16.8" thickTop="1" thickBot="1" x14ac:dyDescent="0.35">
      <c r="A62" s="13" t="s">
        <v>56</v>
      </c>
      <c r="B62" s="18">
        <v>6.6</v>
      </c>
      <c r="C62" s="17" t="s">
        <v>85</v>
      </c>
      <c r="D62" s="17" t="s">
        <v>86</v>
      </c>
      <c r="E62" s="17"/>
      <c r="F62" s="17"/>
      <c r="G62" s="19">
        <f>Y68</f>
        <v>11.076750499456089</v>
      </c>
      <c r="H62" s="38"/>
      <c r="J62" s="3" t="s">
        <v>52</v>
      </c>
      <c r="K62" s="47">
        <v>8</v>
      </c>
      <c r="L62" s="47">
        <v>7.6</v>
      </c>
      <c r="M62" s="47" t="str">
        <f t="shared" ref="M62" si="16">D60</f>
        <v>7.6</v>
      </c>
      <c r="N62" s="6"/>
      <c r="O62" s="6"/>
      <c r="Q62" s="3" t="s">
        <v>62</v>
      </c>
      <c r="R62" s="45">
        <v>9.3000000000000007</v>
      </c>
      <c r="S62" s="45">
        <v>9.1</v>
      </c>
      <c r="T62" s="45" t="str">
        <f t="shared" ref="T62" si="17">D61</f>
        <v>9.0</v>
      </c>
      <c r="U62" s="32"/>
      <c r="V62" s="32"/>
      <c r="X62" s="3" t="s">
        <v>63</v>
      </c>
      <c r="Y62" s="18">
        <v>6.6</v>
      </c>
      <c r="Z62" s="18">
        <v>6.2</v>
      </c>
      <c r="AA62" s="18" t="str">
        <f t="shared" ref="AA62" si="18">D62</f>
        <v>6.1</v>
      </c>
      <c r="AB62" s="32"/>
      <c r="AC62" s="32"/>
    </row>
    <row r="63" spans="1:36" ht="16.2" thickTop="1" x14ac:dyDescent="0.3">
      <c r="A63" s="13" t="s">
        <v>35</v>
      </c>
      <c r="B63" s="18">
        <v>7.3</v>
      </c>
      <c r="C63" s="17" t="s">
        <v>87</v>
      </c>
      <c r="D63" s="17" t="s">
        <v>87</v>
      </c>
      <c r="E63" s="17" t="s">
        <v>88</v>
      </c>
      <c r="F63" s="17" t="s">
        <v>87</v>
      </c>
      <c r="G63" s="19">
        <f>K76</f>
        <v>11.477956210568617</v>
      </c>
      <c r="J63" s="8" t="s">
        <v>5</v>
      </c>
      <c r="K63" s="9">
        <v>12</v>
      </c>
      <c r="L63" s="10"/>
      <c r="M63" s="11"/>
      <c r="N63" s="11"/>
      <c r="O63" s="35"/>
      <c r="Q63" s="8" t="s">
        <v>5</v>
      </c>
      <c r="R63" s="9">
        <v>12</v>
      </c>
      <c r="S63" s="10"/>
      <c r="T63" s="11"/>
      <c r="U63" s="11"/>
      <c r="V63" s="35"/>
      <c r="X63" s="8" t="s">
        <v>5</v>
      </c>
      <c r="Y63" s="9">
        <v>12</v>
      </c>
      <c r="Z63" s="10"/>
      <c r="AA63" s="11"/>
      <c r="AB63" s="11"/>
      <c r="AC63" s="35"/>
    </row>
    <row r="64" spans="1:36" ht="15.6" x14ac:dyDescent="0.3">
      <c r="A64" s="13" t="s">
        <v>57</v>
      </c>
      <c r="B64" s="18">
        <v>7.7</v>
      </c>
      <c r="C64" s="17" t="s">
        <v>89</v>
      </c>
      <c r="D64" s="17" t="s">
        <v>90</v>
      </c>
      <c r="E64" s="17"/>
      <c r="F64" s="17"/>
      <c r="G64" s="19">
        <f>R76</f>
        <v>11.593140742448222</v>
      </c>
      <c r="J64" s="15" t="s">
        <v>13</v>
      </c>
      <c r="K64" s="9">
        <v>1.8859999999999999</v>
      </c>
      <c r="L64" s="34"/>
      <c r="M64" s="35"/>
      <c r="N64" s="35"/>
      <c r="O64" s="35"/>
      <c r="Q64" s="15" t="s">
        <v>13</v>
      </c>
      <c r="R64" s="9">
        <v>1.8859999999999999</v>
      </c>
      <c r="S64" s="34"/>
      <c r="T64" s="35"/>
      <c r="U64" s="35"/>
      <c r="V64" s="35"/>
      <c r="X64" s="15" t="s">
        <v>13</v>
      </c>
      <c r="Y64" s="9">
        <v>1.8859999999999999</v>
      </c>
      <c r="Z64" s="34"/>
      <c r="AA64" s="35"/>
      <c r="AB64" s="35"/>
      <c r="AC64" s="35"/>
    </row>
    <row r="65" spans="1:29" ht="15.6" x14ac:dyDescent="0.3">
      <c r="A65" s="13" t="s">
        <v>58</v>
      </c>
      <c r="B65" s="18">
        <v>6.9</v>
      </c>
      <c r="C65" s="17" t="s">
        <v>91</v>
      </c>
      <c r="D65" s="17" t="s">
        <v>88</v>
      </c>
      <c r="E65" s="17"/>
      <c r="F65" s="17"/>
      <c r="G65" s="19">
        <f>Y76</f>
        <v>11.547081555892143</v>
      </c>
      <c r="J65" s="15" t="s">
        <v>15</v>
      </c>
      <c r="K65" s="20">
        <f>_xlfn.STDEV.S(K62:O62)</f>
        <v>0.28284271247461928</v>
      </c>
      <c r="L65" s="10"/>
      <c r="M65" s="11"/>
      <c r="N65" s="11"/>
      <c r="Q65" s="15" t="s">
        <v>15</v>
      </c>
      <c r="R65" s="20">
        <f>_xlfn.STDEV.S(R62:V62)</f>
        <v>0.14142135623731025</v>
      </c>
      <c r="S65" s="10"/>
      <c r="T65" s="11"/>
      <c r="U65" s="11"/>
      <c r="X65" s="15" t="s">
        <v>15</v>
      </c>
      <c r="Y65" s="20">
        <f>_xlfn.STDEV.S(Y62:AC62)</f>
        <v>0.28284271247461862</v>
      </c>
      <c r="Z65" s="10"/>
      <c r="AA65" s="11"/>
      <c r="AB65" s="11"/>
    </row>
    <row r="66" spans="1:29" x14ac:dyDescent="0.3">
      <c r="A66" s="28" t="s">
        <v>21</v>
      </c>
      <c r="B66" s="46">
        <f>MAX(B57:B65)</f>
        <v>9.3000000000000007</v>
      </c>
      <c r="C66" s="46">
        <v>9.1</v>
      </c>
      <c r="D66" s="46">
        <v>9</v>
      </c>
      <c r="E66" s="46">
        <v>8.1</v>
      </c>
      <c r="F66" s="46">
        <v>8.3000000000000007</v>
      </c>
      <c r="G66" s="5"/>
      <c r="J66" s="15" t="s">
        <v>17</v>
      </c>
      <c r="K66" s="23">
        <f>AVERAGE(K62:O62)</f>
        <v>7.8</v>
      </c>
      <c r="L66" s="10"/>
      <c r="M66" s="11"/>
      <c r="N66" s="11"/>
      <c r="Q66" s="15" t="s">
        <v>17</v>
      </c>
      <c r="R66" s="23">
        <f>AVERAGE(R62:V62)</f>
        <v>9.1999999999999993</v>
      </c>
      <c r="S66" s="10"/>
      <c r="T66" s="11"/>
      <c r="U66" s="11"/>
      <c r="X66" s="15" t="s">
        <v>17</v>
      </c>
      <c r="Y66" s="23">
        <f>AVERAGE(Y62:AC62)</f>
        <v>6.4</v>
      </c>
      <c r="Z66" s="10"/>
      <c r="AA66" s="11"/>
      <c r="AB66" s="11"/>
    </row>
    <row r="67" spans="1:29" x14ac:dyDescent="0.3">
      <c r="A67" s="30"/>
      <c r="B67" s="31"/>
      <c r="C67" s="29"/>
      <c r="D67" s="29"/>
      <c r="E67" s="29"/>
      <c r="F67" s="35"/>
      <c r="G67" s="5"/>
      <c r="J67" s="15" t="s">
        <v>19</v>
      </c>
      <c r="K67" s="24">
        <f>K65/K66</f>
        <v>3.6261886214694783E-2</v>
      </c>
      <c r="L67" s="10"/>
      <c r="M67" s="11"/>
      <c r="N67" s="11"/>
      <c r="Q67" s="15" t="s">
        <v>19</v>
      </c>
      <c r="R67" s="24">
        <f>R65/R66</f>
        <v>1.5371886547533724E-2</v>
      </c>
      <c r="S67" s="10"/>
      <c r="T67" s="11"/>
      <c r="U67" s="11"/>
      <c r="X67" s="15" t="s">
        <v>19</v>
      </c>
      <c r="Y67" s="24">
        <f>Y65/Y66</f>
        <v>4.4194173824159154E-2</v>
      </c>
      <c r="Z67" s="10"/>
      <c r="AA67" s="11"/>
      <c r="AB67" s="11"/>
    </row>
    <row r="68" spans="1:29" x14ac:dyDescent="0.3">
      <c r="A68" s="15" t="s">
        <v>5</v>
      </c>
      <c r="B68" s="9">
        <v>12</v>
      </c>
      <c r="C68" s="10"/>
      <c r="D68" s="11"/>
      <c r="E68" s="11"/>
      <c r="F68" s="35"/>
      <c r="G68" s="5"/>
      <c r="J68" s="26" t="s">
        <v>12</v>
      </c>
      <c r="K68" s="27">
        <f>K63/(1+K64*K67)</f>
        <v>11.231854404984045</v>
      </c>
      <c r="Q68" s="26" t="s">
        <v>12</v>
      </c>
      <c r="R68" s="27">
        <f>R63/(1+R64*R67)</f>
        <v>11.661905295056712</v>
      </c>
      <c r="X68" s="26" t="s">
        <v>12</v>
      </c>
      <c r="Y68" s="27">
        <f>Y63/(1+Y64*Y67)</f>
        <v>11.076750499456089</v>
      </c>
    </row>
    <row r="69" spans="1:29" ht="15" thickBot="1" x14ac:dyDescent="0.35">
      <c r="A69" s="15" t="s">
        <v>13</v>
      </c>
      <c r="B69" s="9">
        <v>1.5329999999999999</v>
      </c>
      <c r="C69" s="34" t="s">
        <v>24</v>
      </c>
      <c r="D69" s="35"/>
      <c r="E69" s="35"/>
      <c r="F69" s="35"/>
      <c r="G69" s="35"/>
    </row>
    <row r="70" spans="1:29" ht="15.6" thickTop="1" thickBot="1" x14ac:dyDescent="0.35">
      <c r="A70" s="15" t="s">
        <v>15</v>
      </c>
      <c r="B70" s="20">
        <f>_xlfn.STDEV.S(B66:F66)</f>
        <v>0.52725705305856274</v>
      </c>
      <c r="C70" s="10"/>
      <c r="D70" s="11"/>
      <c r="E70" s="11"/>
      <c r="J70" s="3" t="s">
        <v>64</v>
      </c>
      <c r="K70" s="43">
        <f>B63</f>
        <v>7.3</v>
      </c>
      <c r="L70" s="43">
        <v>7</v>
      </c>
      <c r="M70" s="43" t="str">
        <f t="shared" ref="M70:O70" si="19">D63</f>
        <v>7.0</v>
      </c>
      <c r="N70" s="43" t="str">
        <f t="shared" si="19"/>
        <v>6.6</v>
      </c>
      <c r="O70" s="43" t="str">
        <f t="shared" si="19"/>
        <v>7.0</v>
      </c>
      <c r="Q70" s="3" t="s">
        <v>65</v>
      </c>
      <c r="R70" s="45">
        <f>B64</f>
        <v>7.7</v>
      </c>
      <c r="S70" s="32" t="str">
        <f>C64</f>
        <v>7.4</v>
      </c>
      <c r="T70" s="45">
        <v>7.5</v>
      </c>
      <c r="U70" s="32"/>
      <c r="V70" s="32"/>
      <c r="X70" s="3" t="s">
        <v>66</v>
      </c>
      <c r="Y70" s="45">
        <f>B65</f>
        <v>6.9</v>
      </c>
      <c r="Z70" s="32">
        <v>6.7</v>
      </c>
      <c r="AA70" s="32" t="str">
        <f t="shared" ref="AA70" si="20">D65</f>
        <v>6.6</v>
      </c>
      <c r="AB70" s="32"/>
      <c r="AC70" s="32"/>
    </row>
    <row r="71" spans="1:29" ht="15" thickTop="1" x14ac:dyDescent="0.3">
      <c r="A71" s="15" t="s">
        <v>17</v>
      </c>
      <c r="B71" s="23">
        <f>AVERAGE(B66:F66)</f>
        <v>8.76</v>
      </c>
      <c r="C71" s="10"/>
      <c r="D71" s="11"/>
      <c r="E71" s="11"/>
      <c r="J71" s="8" t="s">
        <v>5</v>
      </c>
      <c r="K71" s="9">
        <v>12</v>
      </c>
      <c r="L71" s="10"/>
      <c r="M71" s="11"/>
      <c r="N71" s="11"/>
      <c r="O71" s="35"/>
      <c r="Q71" s="8" t="s">
        <v>5</v>
      </c>
      <c r="R71" s="9">
        <v>12</v>
      </c>
      <c r="S71" s="10"/>
      <c r="T71" s="11"/>
      <c r="U71" s="11"/>
      <c r="V71" s="35"/>
      <c r="X71" s="8" t="s">
        <v>5</v>
      </c>
      <c r="Y71" s="9">
        <v>12</v>
      </c>
      <c r="Z71" s="10"/>
      <c r="AA71" s="11"/>
      <c r="AB71" s="11"/>
      <c r="AC71" s="35"/>
    </row>
    <row r="72" spans="1:29" x14ac:dyDescent="0.3">
      <c r="A72" s="15" t="s">
        <v>19</v>
      </c>
      <c r="B72" s="24">
        <f>B70/B71</f>
        <v>6.0189161308055107E-2</v>
      </c>
      <c r="C72" s="10"/>
      <c r="D72" s="11"/>
      <c r="E72" s="11"/>
      <c r="J72" s="15" t="s">
        <v>13</v>
      </c>
      <c r="K72" s="9">
        <v>1.5329999999999999</v>
      </c>
      <c r="L72" s="34"/>
      <c r="M72" s="35"/>
      <c r="N72" s="35"/>
      <c r="O72" s="35"/>
      <c r="Q72" s="15" t="s">
        <v>13</v>
      </c>
      <c r="R72" s="9">
        <v>1.8859999999999999</v>
      </c>
      <c r="S72" s="34"/>
      <c r="T72" s="35"/>
      <c r="U72" s="35"/>
      <c r="V72" s="35"/>
      <c r="X72" s="15" t="s">
        <v>13</v>
      </c>
      <c r="Y72" s="9">
        <v>1.8859999999999999</v>
      </c>
      <c r="Z72" s="34"/>
      <c r="AA72" s="35"/>
      <c r="AB72" s="35"/>
      <c r="AC72" s="35"/>
    </row>
    <row r="73" spans="1:29" x14ac:dyDescent="0.3">
      <c r="A73" s="26" t="s">
        <v>12</v>
      </c>
      <c r="B73" s="27">
        <f>B68/(1+B69*B72)</f>
        <v>10.986294755552098</v>
      </c>
      <c r="C73" s="37" t="s">
        <v>25</v>
      </c>
      <c r="D73" s="38"/>
      <c r="E73" s="38"/>
      <c r="F73" s="38"/>
      <c r="G73" s="38"/>
      <c r="J73" s="15" t="s">
        <v>15</v>
      </c>
      <c r="K73" s="20">
        <f>_xlfn.STDEV.S(K70:O70)</f>
        <v>0.21213203435596412</v>
      </c>
      <c r="L73" s="10"/>
      <c r="M73" s="11"/>
      <c r="N73" s="11"/>
      <c r="Q73" s="15" t="s">
        <v>15</v>
      </c>
      <c r="R73" s="20">
        <f>_xlfn.STDEV.S(R70:V70)</f>
        <v>0.14142135623730964</v>
      </c>
      <c r="S73" s="10"/>
      <c r="T73" s="11"/>
      <c r="U73" s="11"/>
      <c r="X73" s="15" t="s">
        <v>15</v>
      </c>
      <c r="Y73" s="20">
        <f>_xlfn.STDEV.S(Y70:AC70)</f>
        <v>0.14142135623730964</v>
      </c>
      <c r="Z73" s="10"/>
      <c r="AA73" s="11"/>
      <c r="AB73" s="11"/>
    </row>
    <row r="74" spans="1:29" x14ac:dyDescent="0.3">
      <c r="J74" s="15" t="s">
        <v>17</v>
      </c>
      <c r="K74" s="23">
        <f>AVERAGE(K70:O70)</f>
        <v>7.15</v>
      </c>
      <c r="L74" s="10"/>
      <c r="M74" s="11"/>
      <c r="N74" s="11"/>
      <c r="Q74" s="15" t="s">
        <v>17</v>
      </c>
      <c r="R74" s="23">
        <f>AVERAGE(R70:V70)</f>
        <v>7.6</v>
      </c>
      <c r="S74" s="10"/>
      <c r="T74" s="11"/>
      <c r="U74" s="11"/>
      <c r="X74" s="15" t="s">
        <v>17</v>
      </c>
      <c r="Y74" s="23">
        <f>AVERAGE(Y70:AC70)</f>
        <v>6.8000000000000007</v>
      </c>
      <c r="Z74" s="10"/>
      <c r="AA74" s="11"/>
      <c r="AB74" s="11"/>
    </row>
    <row r="75" spans="1:29" x14ac:dyDescent="0.3">
      <c r="J75" s="15" t="s">
        <v>19</v>
      </c>
      <c r="K75" s="24">
        <f>K73/K74</f>
        <v>2.9668815993841132E-2</v>
      </c>
      <c r="L75" s="10"/>
      <c r="M75" s="11"/>
      <c r="N75" s="11"/>
      <c r="Q75" s="15" t="s">
        <v>19</v>
      </c>
      <c r="R75" s="24">
        <f>R73/R74</f>
        <v>1.8608073189119691E-2</v>
      </c>
      <c r="S75" s="10"/>
      <c r="T75" s="11"/>
      <c r="U75" s="11"/>
      <c r="X75" s="15" t="s">
        <v>19</v>
      </c>
      <c r="Y75" s="24">
        <f>Y73/Y74</f>
        <v>2.0797258270192593E-2</v>
      </c>
      <c r="Z75" s="10"/>
      <c r="AA75" s="11"/>
      <c r="AB75" s="11"/>
    </row>
    <row r="76" spans="1:29" ht="15.6" x14ac:dyDescent="0.3">
      <c r="A76" s="2" t="s">
        <v>21</v>
      </c>
      <c r="J76" s="26" t="s">
        <v>12</v>
      </c>
      <c r="K76" s="27">
        <f>K71/(1+K72*K75)</f>
        <v>11.477956210568617</v>
      </c>
      <c r="Q76" s="26" t="s">
        <v>12</v>
      </c>
      <c r="R76" s="27">
        <f>R71/(1+R72*R75)</f>
        <v>11.593140742448222</v>
      </c>
      <c r="X76" s="26" t="s">
        <v>12</v>
      </c>
      <c r="Y76" s="27">
        <f>Y71/(1+Y72*Y75)</f>
        <v>11.547081555892143</v>
      </c>
    </row>
    <row r="78" spans="1:29" x14ac:dyDescent="0.3">
      <c r="A78" s="53" t="s">
        <v>4</v>
      </c>
      <c r="B78" s="54"/>
      <c r="C78" s="54"/>
      <c r="D78" s="54"/>
      <c r="E78" s="54"/>
      <c r="F78" s="55"/>
    </row>
    <row r="79" spans="1:29" ht="15" thickBot="1" x14ac:dyDescent="0.35">
      <c r="A79" s="13" t="s">
        <v>6</v>
      </c>
      <c r="B79" s="13" t="s">
        <v>7</v>
      </c>
      <c r="C79" s="13" t="s">
        <v>8</v>
      </c>
      <c r="D79" s="13" t="s">
        <v>9</v>
      </c>
      <c r="E79" s="13" t="s">
        <v>10</v>
      </c>
      <c r="F79" s="13" t="s">
        <v>11</v>
      </c>
    </row>
    <row r="80" spans="1:29" ht="15.6" thickTop="1" thickBot="1" x14ac:dyDescent="0.35">
      <c r="A80" s="3" t="s">
        <v>36</v>
      </c>
      <c r="B80" s="42">
        <v>9.6999999999999993</v>
      </c>
      <c r="C80" s="42">
        <v>9.5</v>
      </c>
      <c r="D80" s="42">
        <v>10.3</v>
      </c>
      <c r="E80" s="42">
        <v>8.6999999999999993</v>
      </c>
      <c r="F80" s="42">
        <v>9</v>
      </c>
    </row>
    <row r="81" spans="1:6" ht="15" thickTop="1" x14ac:dyDescent="0.3">
      <c r="A81" s="8" t="s">
        <v>5</v>
      </c>
      <c r="B81" s="9">
        <v>12</v>
      </c>
      <c r="C81" s="10"/>
      <c r="D81" s="11"/>
      <c r="E81" s="11"/>
      <c r="F81" s="35"/>
    </row>
    <row r="82" spans="1:6" x14ac:dyDescent="0.3">
      <c r="A82" s="15" t="s">
        <v>13</v>
      </c>
      <c r="B82" s="9">
        <v>1.5329999999999999</v>
      </c>
      <c r="C82" s="34"/>
      <c r="D82" s="35"/>
      <c r="E82" s="35"/>
      <c r="F82" s="35"/>
    </row>
    <row r="83" spans="1:6" x14ac:dyDescent="0.3">
      <c r="A83" s="15" t="s">
        <v>15</v>
      </c>
      <c r="B83" s="20">
        <f>_xlfn.STDEV.S(B80:F80)</f>
        <v>0.62289646009589794</v>
      </c>
      <c r="C83" s="10"/>
      <c r="D83" s="11"/>
      <c r="E83" s="11"/>
    </row>
    <row r="84" spans="1:6" x14ac:dyDescent="0.3">
      <c r="A84" s="15" t="s">
        <v>17</v>
      </c>
      <c r="B84" s="23">
        <f>AVERAGE(B80:F80)</f>
        <v>9.4400000000000013</v>
      </c>
      <c r="C84" s="10"/>
      <c r="D84" s="11"/>
      <c r="E84" s="11"/>
    </row>
    <row r="85" spans="1:6" x14ac:dyDescent="0.3">
      <c r="A85" s="15" t="s">
        <v>19</v>
      </c>
      <c r="B85" s="24">
        <f>B83/B84</f>
        <v>6.5984794501684096E-2</v>
      </c>
      <c r="C85" s="10"/>
      <c r="D85" s="11"/>
      <c r="E85" s="11"/>
    </row>
    <row r="86" spans="1:6" x14ac:dyDescent="0.3">
      <c r="A86" s="26" t="s">
        <v>12</v>
      </c>
      <c r="B86" s="27">
        <f>B81/(1+B82*B85)</f>
        <v>10.897651446514876</v>
      </c>
    </row>
  </sheetData>
  <mergeCells count="7">
    <mergeCell ref="A78:F78"/>
    <mergeCell ref="D1:I1"/>
    <mergeCell ref="A5:F5"/>
    <mergeCell ref="C14:H14"/>
    <mergeCell ref="C18:H18"/>
    <mergeCell ref="A25:F25"/>
    <mergeCell ref="A55:F5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6"/>
  <sheetViews>
    <sheetView tabSelected="1" topLeftCell="A46" workbookViewId="0">
      <selection activeCell="C1" sqref="C1:I1"/>
    </sheetView>
  </sheetViews>
  <sheetFormatPr defaultRowHeight="14.4" x14ac:dyDescent="0.3"/>
  <cols>
    <col min="1" max="1" width="33.33203125" bestFit="1" customWidth="1"/>
    <col min="10" max="10" width="16.5546875" bestFit="1" customWidth="1"/>
    <col min="17" max="17" width="20.5546875" bestFit="1" customWidth="1"/>
    <col min="24" max="24" width="20" bestFit="1" customWidth="1"/>
    <col min="31" max="31" width="13.6640625" bestFit="1" customWidth="1"/>
  </cols>
  <sheetData>
    <row r="1" spans="1:29" ht="18" x14ac:dyDescent="0.35">
      <c r="A1" s="1" t="s">
        <v>92</v>
      </c>
      <c r="C1" s="48"/>
      <c r="D1" s="51" t="s">
        <v>93</v>
      </c>
      <c r="E1" s="52"/>
      <c r="F1" s="52"/>
      <c r="G1" s="52"/>
      <c r="H1" s="52"/>
      <c r="I1" s="52"/>
    </row>
    <row r="3" spans="1:29" ht="16.2" thickBot="1" x14ac:dyDescent="0.35">
      <c r="A3" s="2" t="s">
        <v>1</v>
      </c>
    </row>
    <row r="4" spans="1:29" ht="15.6" thickTop="1" thickBot="1" x14ac:dyDescent="0.35">
      <c r="J4" s="3" t="s">
        <v>2</v>
      </c>
      <c r="K4" s="42">
        <f>B7</f>
        <v>8.1</v>
      </c>
      <c r="L4" s="42">
        <f t="shared" ref="L4:O4" si="0">C7</f>
        <v>7.7</v>
      </c>
      <c r="M4" s="42">
        <f t="shared" si="0"/>
        <v>7.6000000000000005</v>
      </c>
      <c r="N4" s="42">
        <f t="shared" si="0"/>
        <v>7.7</v>
      </c>
      <c r="O4" s="42">
        <f t="shared" si="0"/>
        <v>7.8</v>
      </c>
      <c r="P4" s="5"/>
      <c r="Q4" s="3" t="s">
        <v>3</v>
      </c>
      <c r="R4" s="43">
        <f>B8</f>
        <v>8.6</v>
      </c>
      <c r="S4" s="43">
        <f t="shared" ref="S4:V4" si="1">C8</f>
        <v>8.1</v>
      </c>
      <c r="T4" s="43">
        <f t="shared" si="1"/>
        <v>7.5</v>
      </c>
      <c r="U4" s="43">
        <f t="shared" si="1"/>
        <v>7.9</v>
      </c>
      <c r="V4" s="43">
        <f t="shared" si="1"/>
        <v>8.1</v>
      </c>
      <c r="X4" s="3"/>
      <c r="Y4" s="6"/>
      <c r="Z4" s="6"/>
      <c r="AA4" s="6"/>
      <c r="AB4" s="6"/>
      <c r="AC4" s="6"/>
    </row>
    <row r="5" spans="1:29" ht="15" thickTop="1" x14ac:dyDescent="0.3">
      <c r="A5" s="53" t="s">
        <v>4</v>
      </c>
      <c r="B5" s="54"/>
      <c r="C5" s="54"/>
      <c r="D5" s="54"/>
      <c r="E5" s="54"/>
      <c r="F5" s="55"/>
      <c r="G5" s="7"/>
      <c r="J5" s="8" t="s">
        <v>5</v>
      </c>
      <c r="K5" s="9">
        <v>15</v>
      </c>
      <c r="L5" s="10"/>
      <c r="M5" s="11"/>
      <c r="N5" s="11"/>
      <c r="O5" s="35"/>
      <c r="P5" s="5"/>
      <c r="Q5" s="8" t="s">
        <v>5</v>
      </c>
      <c r="R5" s="9">
        <v>15</v>
      </c>
      <c r="S5" s="10"/>
      <c r="T5" s="11"/>
      <c r="U5" s="11"/>
      <c r="V5" s="35"/>
      <c r="X5" s="8"/>
      <c r="Y5" s="9"/>
      <c r="Z5" s="10"/>
      <c r="AA5" s="11"/>
      <c r="AB5" s="11"/>
      <c r="AC5" s="35"/>
    </row>
    <row r="6" spans="1:29" x14ac:dyDescent="0.3">
      <c r="A6" s="13" t="s">
        <v>6</v>
      </c>
      <c r="B6" s="13" t="s">
        <v>7</v>
      </c>
      <c r="C6" s="13" t="s">
        <v>8</v>
      </c>
      <c r="D6" s="13" t="s">
        <v>9</v>
      </c>
      <c r="E6" s="13" t="s">
        <v>10</v>
      </c>
      <c r="F6" s="13" t="s">
        <v>11</v>
      </c>
      <c r="G6" s="14" t="s">
        <v>12</v>
      </c>
      <c r="J6" s="15" t="s">
        <v>13</v>
      </c>
      <c r="K6" s="9">
        <v>1.5329999999999999</v>
      </c>
      <c r="L6" s="34"/>
      <c r="M6" s="35"/>
      <c r="N6" s="35"/>
      <c r="O6" s="35"/>
      <c r="P6" s="5"/>
      <c r="Q6" s="15" t="s">
        <v>13</v>
      </c>
      <c r="R6" s="9">
        <v>1.5329999999999999</v>
      </c>
      <c r="S6" s="34"/>
      <c r="T6" s="35"/>
      <c r="U6" s="35"/>
      <c r="V6" s="35"/>
      <c r="X6" s="15"/>
      <c r="Y6" s="9"/>
      <c r="Z6" s="34"/>
      <c r="AA6" s="35"/>
      <c r="AB6" s="35"/>
      <c r="AC6" s="35"/>
    </row>
    <row r="7" spans="1:29" ht="15.6" x14ac:dyDescent="0.3">
      <c r="A7" s="13" t="s">
        <v>14</v>
      </c>
      <c r="B7" s="17">
        <v>8.1</v>
      </c>
      <c r="C7" s="18">
        <v>7.7</v>
      </c>
      <c r="D7" s="18">
        <v>7.6000000000000005</v>
      </c>
      <c r="E7" s="18">
        <v>7.7</v>
      </c>
      <c r="F7" s="18">
        <v>7.8</v>
      </c>
      <c r="G7" s="19">
        <f>K10</f>
        <v>14.45222995006967</v>
      </c>
      <c r="J7" s="15" t="s">
        <v>15</v>
      </c>
      <c r="K7" s="20">
        <f>_xlfn.STDEV.S(K4:O4)</f>
        <v>0.19235384061671312</v>
      </c>
      <c r="L7" s="10"/>
      <c r="M7" s="11"/>
      <c r="N7" s="11"/>
      <c r="P7" s="35"/>
      <c r="Q7" s="15" t="s">
        <v>15</v>
      </c>
      <c r="R7" s="20">
        <f>_xlfn.STDEV.S(R4:V4)</f>
        <v>0.39749213828703561</v>
      </c>
      <c r="S7" s="10"/>
      <c r="T7" s="11"/>
      <c r="U7" s="11"/>
      <c r="X7" s="15"/>
      <c r="Y7" s="20"/>
      <c r="Z7" s="10"/>
      <c r="AA7" s="11"/>
      <c r="AB7" s="11"/>
    </row>
    <row r="8" spans="1:29" ht="15.6" x14ac:dyDescent="0.3">
      <c r="A8" s="21" t="s">
        <v>16</v>
      </c>
      <c r="B8" s="17">
        <v>8.6</v>
      </c>
      <c r="C8" s="17">
        <v>8.1</v>
      </c>
      <c r="D8" s="17">
        <v>7.5</v>
      </c>
      <c r="E8" s="17">
        <v>7.9</v>
      </c>
      <c r="F8" s="18">
        <v>8.1</v>
      </c>
      <c r="G8" s="19">
        <f>R10</f>
        <v>13.943235507562564</v>
      </c>
      <c r="H8" s="22"/>
      <c r="J8" s="15" t="s">
        <v>17</v>
      </c>
      <c r="K8" s="23">
        <f>AVERAGE(K4:O4)</f>
        <v>7.7799999999999994</v>
      </c>
      <c r="L8" s="10"/>
      <c r="M8" s="11"/>
      <c r="N8" s="11"/>
      <c r="Q8" s="15" t="s">
        <v>17</v>
      </c>
      <c r="R8" s="23">
        <f>AVERAGE(R4:V4)</f>
        <v>8.0400000000000009</v>
      </c>
      <c r="S8" s="10"/>
      <c r="T8" s="11"/>
      <c r="U8" s="11"/>
      <c r="X8" s="15"/>
      <c r="Y8" s="23"/>
      <c r="Z8" s="10"/>
      <c r="AA8" s="11"/>
      <c r="AB8" s="11"/>
    </row>
    <row r="9" spans="1:29" ht="15.6" x14ac:dyDescent="0.3">
      <c r="A9" s="13" t="s">
        <v>18</v>
      </c>
      <c r="B9" s="17">
        <v>7</v>
      </c>
      <c r="C9" s="18">
        <v>6.8</v>
      </c>
      <c r="D9" s="18">
        <v>6.9</v>
      </c>
      <c r="E9" s="18">
        <v>7.4</v>
      </c>
      <c r="F9" s="18">
        <v>7.5</v>
      </c>
      <c r="G9" s="19">
        <f>K18</f>
        <v>14.057347936330421</v>
      </c>
      <c r="H9" s="22"/>
      <c r="J9" s="15" t="s">
        <v>19</v>
      </c>
      <c r="K9" s="24">
        <f>K7/K8</f>
        <v>2.4724144038137937E-2</v>
      </c>
      <c r="L9" s="10"/>
      <c r="M9" s="11"/>
      <c r="N9" s="11"/>
      <c r="Q9" s="15" t="s">
        <v>19</v>
      </c>
      <c r="R9" s="24">
        <f>R7/R8</f>
        <v>4.9439320682467112E-2</v>
      </c>
      <c r="S9" s="10"/>
      <c r="T9" s="11"/>
      <c r="U9" s="11"/>
      <c r="X9" s="15"/>
      <c r="Y9" s="24"/>
      <c r="Z9" s="10"/>
      <c r="AA9" s="11"/>
      <c r="AB9" s="11"/>
    </row>
    <row r="10" spans="1:29" ht="15.6" x14ac:dyDescent="0.3">
      <c r="A10" s="13" t="s">
        <v>20</v>
      </c>
      <c r="B10" s="6"/>
      <c r="C10" s="25"/>
      <c r="D10" s="18">
        <v>7.3</v>
      </c>
      <c r="E10" s="18">
        <v>8</v>
      </c>
      <c r="F10" s="18">
        <v>8.1999999999999993</v>
      </c>
      <c r="G10" s="19">
        <f>R18</f>
        <v>13.467631931697618</v>
      </c>
      <c r="H10" s="22"/>
      <c r="J10" s="26" t="s">
        <v>12</v>
      </c>
      <c r="K10" s="27">
        <f>K5/(1+K6*K9)</f>
        <v>14.45222995006967</v>
      </c>
      <c r="Q10" s="26" t="s">
        <v>12</v>
      </c>
      <c r="R10" s="27">
        <f>R5/(1+R6*R9)</f>
        <v>13.943235507562564</v>
      </c>
      <c r="X10" s="26"/>
      <c r="Y10" s="27"/>
    </row>
    <row r="11" spans="1:29" ht="15" thickBot="1" x14ac:dyDescent="0.35">
      <c r="A11" s="28" t="s">
        <v>21</v>
      </c>
      <c r="B11" s="46">
        <f>MAX(B7:B10)</f>
        <v>8.6</v>
      </c>
      <c r="C11" s="46">
        <f t="shared" ref="C11:F11" si="2">MAX(C7:C10)</f>
        <v>8.1</v>
      </c>
      <c r="D11" s="46">
        <f t="shared" si="2"/>
        <v>7.6000000000000005</v>
      </c>
      <c r="E11" s="46">
        <f t="shared" si="2"/>
        <v>8</v>
      </c>
      <c r="F11" s="46">
        <f t="shared" si="2"/>
        <v>8.1999999999999993</v>
      </c>
      <c r="G11" s="5"/>
      <c r="H11" s="22"/>
    </row>
    <row r="12" spans="1:29" ht="15.6" thickTop="1" thickBot="1" x14ac:dyDescent="0.35">
      <c r="A12" s="30"/>
      <c r="B12" s="31"/>
      <c r="C12" s="29"/>
      <c r="D12" s="29"/>
      <c r="E12" s="29"/>
      <c r="F12" s="35"/>
      <c r="G12" s="5"/>
      <c r="H12" s="22"/>
      <c r="J12" s="3" t="s">
        <v>22</v>
      </c>
      <c r="K12" s="43">
        <f>B9</f>
        <v>7</v>
      </c>
      <c r="L12" s="43">
        <f t="shared" ref="L12:O12" si="3">C9</f>
        <v>6.8</v>
      </c>
      <c r="M12" s="43">
        <f t="shared" si="3"/>
        <v>6.9</v>
      </c>
      <c r="N12" s="43">
        <f t="shared" si="3"/>
        <v>7.4</v>
      </c>
      <c r="O12" s="43">
        <f t="shared" si="3"/>
        <v>7.5</v>
      </c>
      <c r="Q12" s="3" t="s">
        <v>23</v>
      </c>
      <c r="R12" s="44"/>
      <c r="S12" s="44"/>
      <c r="T12" s="45">
        <f>D10</f>
        <v>7.3</v>
      </c>
      <c r="U12" s="45">
        <f>E10</f>
        <v>8</v>
      </c>
      <c r="V12" s="45">
        <f>F10</f>
        <v>8.1999999999999993</v>
      </c>
      <c r="X12" s="3"/>
      <c r="Y12" s="6"/>
      <c r="Z12" s="33"/>
      <c r="AA12" s="32"/>
      <c r="AB12" s="32"/>
      <c r="AC12" s="6"/>
    </row>
    <row r="13" spans="1:29" ht="15" thickTop="1" x14ac:dyDescent="0.3">
      <c r="A13" s="15" t="s">
        <v>5</v>
      </c>
      <c r="B13" s="9">
        <v>15</v>
      </c>
      <c r="C13" s="10"/>
      <c r="D13" s="11"/>
      <c r="E13" s="11"/>
      <c r="F13" s="35"/>
      <c r="G13" s="5"/>
      <c r="H13" s="22"/>
      <c r="J13" s="8" t="s">
        <v>5</v>
      </c>
      <c r="K13" s="9">
        <v>15</v>
      </c>
      <c r="L13" s="10"/>
      <c r="M13" s="11"/>
      <c r="N13" s="11"/>
      <c r="O13" s="35"/>
      <c r="Q13" s="8" t="s">
        <v>5</v>
      </c>
      <c r="R13" s="9">
        <v>15</v>
      </c>
      <c r="S13" s="10"/>
      <c r="T13" s="11"/>
      <c r="U13" s="11"/>
      <c r="V13" s="35"/>
      <c r="X13" s="8"/>
      <c r="Y13" s="9"/>
      <c r="Z13" s="10"/>
      <c r="AA13" s="11"/>
      <c r="AB13" s="11"/>
      <c r="AC13" s="35"/>
    </row>
    <row r="14" spans="1:29" x14ac:dyDescent="0.3">
      <c r="A14" s="15" t="s">
        <v>13</v>
      </c>
      <c r="B14" s="9">
        <v>1.5329999999999999</v>
      </c>
      <c r="C14" s="51" t="s">
        <v>24</v>
      </c>
      <c r="D14" s="56"/>
      <c r="E14" s="56"/>
      <c r="F14" s="56"/>
      <c r="G14" s="56"/>
      <c r="H14" s="56"/>
      <c r="J14" s="15" t="s">
        <v>13</v>
      </c>
      <c r="K14" s="9">
        <v>1.5329999999999999</v>
      </c>
      <c r="L14" s="34"/>
      <c r="M14" s="35"/>
      <c r="N14" s="35"/>
      <c r="O14" s="35"/>
      <c r="Q14" s="15" t="s">
        <v>13</v>
      </c>
      <c r="R14" s="9">
        <v>1.8859999999999999</v>
      </c>
      <c r="S14" s="34"/>
      <c r="T14" s="35"/>
      <c r="U14" s="35"/>
      <c r="V14" s="35"/>
      <c r="X14" s="15"/>
      <c r="Y14" s="9"/>
      <c r="Z14" s="34"/>
      <c r="AA14" s="35"/>
      <c r="AB14" s="35"/>
      <c r="AC14" s="35"/>
    </row>
    <row r="15" spans="1:29" x14ac:dyDescent="0.3">
      <c r="A15" s="15" t="s">
        <v>15</v>
      </c>
      <c r="B15" s="20">
        <f>_xlfn.STDEV.S(B11:F11)</f>
        <v>0.36055512754639857</v>
      </c>
      <c r="C15" s="10"/>
      <c r="D15" s="11"/>
      <c r="E15" s="11"/>
      <c r="J15" s="15" t="s">
        <v>15</v>
      </c>
      <c r="K15" s="20">
        <f>_xlfn.STDEV.S(K12:O12)</f>
        <v>0.3114482300479488</v>
      </c>
      <c r="L15" s="10"/>
      <c r="M15" s="11"/>
      <c r="N15" s="11"/>
      <c r="Q15" s="15" t="s">
        <v>15</v>
      </c>
      <c r="R15" s="20">
        <f>_xlfn.STDEV.S(T12:V12)</f>
        <v>0.47258156262526069</v>
      </c>
      <c r="S15" s="10"/>
      <c r="T15" s="11"/>
      <c r="U15" s="11"/>
      <c r="X15" s="15"/>
      <c r="Y15" s="20"/>
      <c r="Z15" s="10"/>
      <c r="AA15" s="11"/>
      <c r="AB15" s="11"/>
    </row>
    <row r="16" spans="1:29" x14ac:dyDescent="0.3">
      <c r="A16" s="15" t="s">
        <v>17</v>
      </c>
      <c r="B16" s="9">
        <f>AVERAGE(B11:F11)</f>
        <v>8.1</v>
      </c>
      <c r="C16" s="10"/>
      <c r="D16" s="11"/>
      <c r="E16" s="11"/>
      <c r="J16" s="15" t="s">
        <v>17</v>
      </c>
      <c r="K16" s="23">
        <f>AVERAGE(K12:O12)</f>
        <v>7.12</v>
      </c>
      <c r="L16" s="10"/>
      <c r="M16" s="11"/>
      <c r="N16" s="11"/>
      <c r="Q16" s="15" t="s">
        <v>17</v>
      </c>
      <c r="R16" s="23">
        <f>AVERAGE(T12:V12)</f>
        <v>7.833333333333333</v>
      </c>
      <c r="S16" s="10"/>
      <c r="T16" s="11"/>
      <c r="U16" s="11"/>
      <c r="X16" s="15"/>
      <c r="Y16" s="23"/>
      <c r="Z16" s="10"/>
      <c r="AA16" s="11"/>
      <c r="AB16" s="11"/>
    </row>
    <row r="17" spans="1:36" x14ac:dyDescent="0.3">
      <c r="A17" s="15" t="s">
        <v>19</v>
      </c>
      <c r="B17" s="24">
        <f>B15/B16</f>
        <v>4.4512978709431925E-2</v>
      </c>
      <c r="C17" s="10"/>
      <c r="D17" s="11"/>
      <c r="E17" s="11"/>
      <c r="J17" s="15" t="s">
        <v>19</v>
      </c>
      <c r="K17" s="24">
        <f>K15/K16</f>
        <v>4.3742728939318652E-2</v>
      </c>
      <c r="L17" s="10"/>
      <c r="M17" s="11"/>
      <c r="N17" s="11"/>
      <c r="Q17" s="15" t="s">
        <v>19</v>
      </c>
      <c r="R17" s="24">
        <f>R15/R16</f>
        <v>6.0329561186203494E-2</v>
      </c>
      <c r="S17" s="10"/>
      <c r="T17" s="11"/>
      <c r="U17" s="11"/>
      <c r="X17" s="15"/>
      <c r="Y17" s="24"/>
      <c r="Z17" s="10"/>
      <c r="AA17" s="11"/>
      <c r="AB17" s="11"/>
    </row>
    <row r="18" spans="1:36" x14ac:dyDescent="0.3">
      <c r="A18" s="26" t="s">
        <v>12</v>
      </c>
      <c r="B18" s="27">
        <f>B13/(1+B14*B17)</f>
        <v>14.041809441684828</v>
      </c>
      <c r="C18" s="57" t="s">
        <v>25</v>
      </c>
      <c r="D18" s="58"/>
      <c r="E18" s="58"/>
      <c r="F18" s="58"/>
      <c r="G18" s="58"/>
      <c r="H18" s="58"/>
      <c r="J18" s="26" t="s">
        <v>12</v>
      </c>
      <c r="K18" s="27">
        <f>K13/(1+K14*K17)</f>
        <v>14.057347936330421</v>
      </c>
      <c r="Q18" s="26" t="s">
        <v>12</v>
      </c>
      <c r="R18" s="27">
        <f>R13/(1+R14*R17)</f>
        <v>13.467631931697618</v>
      </c>
      <c r="X18" s="26"/>
      <c r="Y18" s="27"/>
    </row>
    <row r="19" spans="1:36" x14ac:dyDescent="0.3">
      <c r="A19" s="39"/>
      <c r="B19" s="40"/>
      <c r="C19" s="38"/>
      <c r="D19" s="38"/>
      <c r="E19" s="38"/>
      <c r="F19" s="38"/>
      <c r="G19" s="38"/>
      <c r="H19" s="38"/>
      <c r="J19" s="39"/>
      <c r="K19" s="40"/>
      <c r="Q19" s="39"/>
      <c r="R19" s="40"/>
      <c r="X19" s="39"/>
      <c r="Y19" s="40"/>
    </row>
    <row r="20" spans="1:36" x14ac:dyDescent="0.3">
      <c r="A20" s="39"/>
      <c r="B20" s="40"/>
      <c r="C20" s="38"/>
      <c r="D20" s="38"/>
      <c r="E20" s="38"/>
      <c r="F20" s="38"/>
      <c r="G20" s="38"/>
      <c r="H20" s="38"/>
      <c r="J20" s="39"/>
      <c r="K20" s="40"/>
      <c r="Q20" s="39"/>
      <c r="R20" s="40"/>
      <c r="X20" s="39"/>
      <c r="Y20" s="40"/>
    </row>
    <row r="23" spans="1:36" ht="15.6" x14ac:dyDescent="0.3">
      <c r="A23" s="2" t="s">
        <v>26</v>
      </c>
    </row>
    <row r="24" spans="1:36" ht="15" thickBot="1" x14ac:dyDescent="0.35"/>
    <row r="25" spans="1:36" ht="15.6" thickTop="1" thickBot="1" x14ac:dyDescent="0.35">
      <c r="A25" s="53" t="s">
        <v>4</v>
      </c>
      <c r="B25" s="54"/>
      <c r="C25" s="54"/>
      <c r="D25" s="54"/>
      <c r="E25" s="54"/>
      <c r="F25" s="55"/>
      <c r="G25" s="7"/>
      <c r="J25" s="3" t="s">
        <v>44</v>
      </c>
      <c r="K25" s="42">
        <f>B27</f>
        <v>8.5</v>
      </c>
      <c r="L25" s="42">
        <f t="shared" ref="L25:M25" si="4">C27</f>
        <v>7.6</v>
      </c>
      <c r="M25" s="42">
        <f t="shared" si="4"/>
        <v>7.3</v>
      </c>
      <c r="N25" s="4"/>
      <c r="O25" s="4"/>
      <c r="P25" s="5"/>
      <c r="Q25" s="3" t="s">
        <v>27</v>
      </c>
      <c r="R25" s="43">
        <f>B28</f>
        <v>8.6</v>
      </c>
      <c r="S25" s="43">
        <f t="shared" ref="S25:V25" si="5">C28</f>
        <v>8.4</v>
      </c>
      <c r="T25" s="43">
        <f t="shared" si="5"/>
        <v>8.4</v>
      </c>
      <c r="U25" s="43">
        <f t="shared" si="5"/>
        <v>8.5</v>
      </c>
      <c r="V25" s="43">
        <f t="shared" si="5"/>
        <v>8.6</v>
      </c>
      <c r="X25" s="3" t="s">
        <v>46</v>
      </c>
      <c r="Y25" s="42">
        <f>B29</f>
        <v>8.4</v>
      </c>
      <c r="Z25" s="42">
        <f t="shared" ref="Z25:AA25" si="6">C29</f>
        <v>8.1999999999999993</v>
      </c>
      <c r="AA25" s="42">
        <f t="shared" si="6"/>
        <v>8.1</v>
      </c>
      <c r="AB25" s="42"/>
      <c r="AC25" s="42"/>
      <c r="AE25" s="3"/>
      <c r="AF25" s="42"/>
      <c r="AG25" s="42"/>
      <c r="AH25" s="42"/>
      <c r="AI25" s="42"/>
      <c r="AJ25" s="42"/>
    </row>
    <row r="26" spans="1:36" ht="15" thickTop="1" x14ac:dyDescent="0.3">
      <c r="A26" s="13" t="s">
        <v>6</v>
      </c>
      <c r="B26" s="13" t="s">
        <v>7</v>
      </c>
      <c r="C26" s="13" t="s">
        <v>8</v>
      </c>
      <c r="D26" s="13" t="s">
        <v>9</v>
      </c>
      <c r="E26" s="13" t="s">
        <v>10</v>
      </c>
      <c r="F26" s="13" t="s">
        <v>11</v>
      </c>
      <c r="G26" s="14" t="s">
        <v>12</v>
      </c>
      <c r="J26" s="8" t="s">
        <v>5</v>
      </c>
      <c r="K26" s="9">
        <v>15</v>
      </c>
      <c r="L26" s="10"/>
      <c r="M26" s="11"/>
      <c r="N26" s="11"/>
      <c r="O26" s="35"/>
      <c r="P26" s="5"/>
      <c r="Q26" s="8" t="s">
        <v>5</v>
      </c>
      <c r="R26" s="9">
        <v>15</v>
      </c>
      <c r="S26" s="10"/>
      <c r="T26" s="11"/>
      <c r="U26" s="11"/>
      <c r="V26" s="35"/>
      <c r="X26" s="8" t="s">
        <v>5</v>
      </c>
      <c r="Y26" s="9">
        <v>15</v>
      </c>
      <c r="Z26" s="10"/>
      <c r="AA26" s="11"/>
      <c r="AB26" s="11"/>
      <c r="AC26" s="35"/>
      <c r="AE26" s="8"/>
      <c r="AF26" s="9"/>
      <c r="AG26" s="10"/>
      <c r="AH26" s="11"/>
      <c r="AI26" s="11"/>
      <c r="AJ26" s="35"/>
    </row>
    <row r="27" spans="1:36" ht="15.6" x14ac:dyDescent="0.3">
      <c r="A27" s="13" t="s">
        <v>37</v>
      </c>
      <c r="B27" s="18">
        <v>8.5</v>
      </c>
      <c r="C27" s="18">
        <v>7.6</v>
      </c>
      <c r="D27" s="18">
        <v>7.3</v>
      </c>
      <c r="E27" s="18"/>
      <c r="F27" s="18"/>
      <c r="G27" s="41">
        <f>K31</f>
        <v>13.032136346844876</v>
      </c>
      <c r="J27" s="15" t="s">
        <v>13</v>
      </c>
      <c r="K27" s="9">
        <v>1.8859999999999999</v>
      </c>
      <c r="L27" s="34"/>
      <c r="M27" s="35"/>
      <c r="N27" s="35"/>
      <c r="O27" s="35"/>
      <c r="P27" s="5"/>
      <c r="Q27" s="15" t="s">
        <v>13</v>
      </c>
      <c r="R27" s="9">
        <v>1.5329999999999999</v>
      </c>
      <c r="S27" s="34"/>
      <c r="T27" s="35"/>
      <c r="U27" s="35"/>
      <c r="V27" s="35"/>
      <c r="X27" s="15" t="s">
        <v>13</v>
      </c>
      <c r="Y27" s="9">
        <v>1.8859999999999999</v>
      </c>
      <c r="Z27" s="34"/>
      <c r="AA27" s="35"/>
      <c r="AB27" s="35"/>
      <c r="AC27" s="35"/>
      <c r="AE27" s="15"/>
      <c r="AF27" s="9"/>
      <c r="AG27" s="34"/>
      <c r="AH27" s="35"/>
      <c r="AI27" s="35"/>
      <c r="AJ27" s="35"/>
    </row>
    <row r="28" spans="1:36" ht="15.6" x14ac:dyDescent="0.3">
      <c r="A28" s="36" t="s">
        <v>29</v>
      </c>
      <c r="B28" s="18">
        <v>8.6</v>
      </c>
      <c r="C28" s="18">
        <v>8.4</v>
      </c>
      <c r="D28" s="18">
        <v>8.4</v>
      </c>
      <c r="E28" s="18">
        <v>8.5</v>
      </c>
      <c r="F28" s="18">
        <v>8.6</v>
      </c>
      <c r="G28" s="19">
        <f>R31</f>
        <v>14.734263229057124</v>
      </c>
      <c r="H28" s="22"/>
      <c r="J28" s="15" t="s">
        <v>15</v>
      </c>
      <c r="K28" s="20">
        <f>_xlfn.STDEV.S(K25:O25)</f>
        <v>0.62449979983983994</v>
      </c>
      <c r="L28" s="10"/>
      <c r="M28" s="11"/>
      <c r="N28" s="11"/>
      <c r="P28" s="35"/>
      <c r="Q28" s="15" t="s">
        <v>15</v>
      </c>
      <c r="R28" s="20">
        <f>_xlfn.STDEV.S(R25:V25)</f>
        <v>9.9999999999999645E-2</v>
      </c>
      <c r="S28" s="10"/>
      <c r="T28" s="11"/>
      <c r="U28" s="11"/>
      <c r="X28" s="15" t="s">
        <v>15</v>
      </c>
      <c r="Y28" s="20">
        <f>_xlfn.STDEV.S(Y25:AC25)</f>
        <v>0.15275252316519508</v>
      </c>
      <c r="Z28" s="10"/>
      <c r="AA28" s="11"/>
      <c r="AB28" s="11"/>
      <c r="AE28" s="15"/>
      <c r="AF28" s="20"/>
      <c r="AG28" s="10"/>
      <c r="AH28" s="11"/>
      <c r="AI28" s="11"/>
    </row>
    <row r="29" spans="1:36" ht="15.6" x14ac:dyDescent="0.3">
      <c r="A29" s="36" t="s">
        <v>39</v>
      </c>
      <c r="B29" s="18">
        <v>8.4</v>
      </c>
      <c r="C29" s="18">
        <v>8.1999999999999993</v>
      </c>
      <c r="D29" s="18">
        <v>8.1</v>
      </c>
      <c r="E29" s="18"/>
      <c r="F29" s="18"/>
      <c r="G29" s="19">
        <f>Y31</f>
        <v>14.492881872781142</v>
      </c>
      <c r="H29" s="22"/>
      <c r="J29" s="15" t="s">
        <v>17</v>
      </c>
      <c r="K29" s="23">
        <f>AVERAGE(K25:O25)</f>
        <v>7.8000000000000007</v>
      </c>
      <c r="L29" s="10"/>
      <c r="M29" s="11"/>
      <c r="N29" s="11"/>
      <c r="Q29" s="15" t="s">
        <v>17</v>
      </c>
      <c r="R29" s="23">
        <f>AVERAGE(R25:V25)</f>
        <v>8.5</v>
      </c>
      <c r="S29" s="10"/>
      <c r="T29" s="11"/>
      <c r="U29" s="11"/>
      <c r="X29" s="15" t="s">
        <v>17</v>
      </c>
      <c r="Y29" s="23">
        <f>AVERAGE(Y25:AC25)</f>
        <v>8.2333333333333343</v>
      </c>
      <c r="Z29" s="10"/>
      <c r="AA29" s="11"/>
      <c r="AB29" s="11"/>
      <c r="AE29" s="15"/>
      <c r="AF29" s="23"/>
      <c r="AG29" s="10"/>
      <c r="AH29" s="11"/>
      <c r="AI29" s="11"/>
    </row>
    <row r="30" spans="1:36" ht="15.6" x14ac:dyDescent="0.3">
      <c r="A30" s="13" t="s">
        <v>30</v>
      </c>
      <c r="B30" s="18"/>
      <c r="C30" s="18">
        <v>8.1999999999999993</v>
      </c>
      <c r="D30" s="18">
        <v>7.8</v>
      </c>
      <c r="E30" s="18">
        <v>7.5</v>
      </c>
      <c r="F30" s="18">
        <v>7.8</v>
      </c>
      <c r="G30" s="19">
        <f>K39</f>
        <v>14.149272196079604</v>
      </c>
      <c r="H30" s="22"/>
      <c r="J30" s="15" t="s">
        <v>19</v>
      </c>
      <c r="K30" s="24">
        <f>K28/K29</f>
        <v>8.0064076902543579E-2</v>
      </c>
      <c r="L30" s="10"/>
      <c r="M30" s="11"/>
      <c r="N30" s="11"/>
      <c r="Q30" s="15" t="s">
        <v>19</v>
      </c>
      <c r="R30" s="24">
        <f>R28/R29</f>
        <v>1.1764705882352899E-2</v>
      </c>
      <c r="S30" s="10"/>
      <c r="T30" s="11"/>
      <c r="U30" s="11"/>
      <c r="X30" s="15" t="s">
        <v>19</v>
      </c>
      <c r="Y30" s="24">
        <f>Y28/Y29</f>
        <v>1.8552938036258508E-2</v>
      </c>
      <c r="Z30" s="10"/>
      <c r="AA30" s="11"/>
      <c r="AB30" s="11"/>
      <c r="AE30" s="15"/>
      <c r="AF30" s="24"/>
      <c r="AG30" s="10"/>
      <c r="AH30" s="11"/>
      <c r="AI30" s="11"/>
    </row>
    <row r="31" spans="1:36" ht="15.6" x14ac:dyDescent="0.3">
      <c r="A31" s="13" t="s">
        <v>40</v>
      </c>
      <c r="B31" s="18">
        <v>7.7</v>
      </c>
      <c r="C31" s="18">
        <v>7.3</v>
      </c>
      <c r="D31" s="18">
        <v>7.4</v>
      </c>
      <c r="E31" s="18"/>
      <c r="F31" s="18"/>
      <c r="G31" s="19">
        <f>R39</f>
        <v>14.250689446209508</v>
      </c>
      <c r="H31" s="22"/>
      <c r="J31" s="26" t="s">
        <v>12</v>
      </c>
      <c r="K31" s="27">
        <f>K26/(1+K27*K30)</f>
        <v>13.032136346844876</v>
      </c>
      <c r="Q31" s="26" t="s">
        <v>12</v>
      </c>
      <c r="R31" s="27">
        <f>R26/(1+R27*R30)</f>
        <v>14.734263229057124</v>
      </c>
      <c r="X31" s="26" t="s">
        <v>12</v>
      </c>
      <c r="Y31" s="27">
        <f>Y26/(1+Y27*Y30)</f>
        <v>14.492881872781142</v>
      </c>
      <c r="AE31" s="26"/>
      <c r="AF31" s="27"/>
    </row>
    <row r="32" spans="1:36" ht="16.2" thickBot="1" x14ac:dyDescent="0.35">
      <c r="A32" s="13" t="s">
        <v>31</v>
      </c>
      <c r="B32" s="18"/>
      <c r="C32" s="18">
        <v>8.1999999999999993</v>
      </c>
      <c r="D32" s="18">
        <v>8.1</v>
      </c>
      <c r="E32" s="18">
        <v>7.8</v>
      </c>
      <c r="F32" s="18">
        <v>7.9</v>
      </c>
      <c r="G32" s="19">
        <f>K39</f>
        <v>14.149272196079604</v>
      </c>
      <c r="H32" s="22"/>
    </row>
    <row r="33" spans="1:36" ht="16.8" thickTop="1" thickBot="1" x14ac:dyDescent="0.35">
      <c r="A33" s="13" t="s">
        <v>77</v>
      </c>
      <c r="B33" s="18">
        <v>6.4</v>
      </c>
      <c r="C33" s="18">
        <v>5.9</v>
      </c>
      <c r="D33" s="18">
        <v>5.8</v>
      </c>
      <c r="E33" s="18"/>
      <c r="F33" s="18"/>
      <c r="G33" s="19">
        <f>AF39</f>
        <v>13.630344286334941</v>
      </c>
      <c r="H33" s="22"/>
      <c r="J33" s="3" t="s">
        <v>28</v>
      </c>
      <c r="K33" s="6"/>
      <c r="L33" s="43">
        <f>C30</f>
        <v>8.1999999999999993</v>
      </c>
      <c r="M33" s="43">
        <f t="shared" ref="M33:O33" si="7">D30</f>
        <v>7.8</v>
      </c>
      <c r="N33" s="43">
        <f t="shared" si="7"/>
        <v>7.5</v>
      </c>
      <c r="O33" s="43">
        <f t="shared" si="7"/>
        <v>7.8</v>
      </c>
      <c r="Q33" s="3" t="s">
        <v>47</v>
      </c>
      <c r="R33" s="45">
        <f>B31</f>
        <v>7.7</v>
      </c>
      <c r="S33" s="45">
        <f t="shared" ref="S33:T33" si="8">C31</f>
        <v>7.3</v>
      </c>
      <c r="T33" s="45">
        <f t="shared" si="8"/>
        <v>7.4</v>
      </c>
      <c r="U33" s="32"/>
      <c r="V33" s="32"/>
      <c r="X33" s="3" t="s">
        <v>48</v>
      </c>
      <c r="Y33" s="32"/>
      <c r="Z33" s="45">
        <f t="shared" ref="Z33:AC33" si="9">C32</f>
        <v>8.1999999999999993</v>
      </c>
      <c r="AA33" s="45">
        <f t="shared" si="9"/>
        <v>8.1</v>
      </c>
      <c r="AB33" s="45">
        <f t="shared" si="9"/>
        <v>7.8</v>
      </c>
      <c r="AC33" s="45">
        <f t="shared" si="9"/>
        <v>7.9</v>
      </c>
      <c r="AE33" s="3" t="s">
        <v>76</v>
      </c>
      <c r="AF33" s="45">
        <f>B33</f>
        <v>6.4</v>
      </c>
      <c r="AG33" s="45">
        <f t="shared" ref="AG33:AH33" si="10">C33</f>
        <v>5.9</v>
      </c>
      <c r="AH33" s="45">
        <f t="shared" si="10"/>
        <v>5.8</v>
      </c>
      <c r="AI33" s="45"/>
      <c r="AJ33" s="45"/>
    </row>
    <row r="34" spans="1:36" ht="16.2" thickTop="1" x14ac:dyDescent="0.3">
      <c r="A34" s="13" t="s">
        <v>42</v>
      </c>
      <c r="B34" s="47">
        <v>8</v>
      </c>
      <c r="C34" s="47">
        <v>7.6</v>
      </c>
      <c r="D34" s="18">
        <v>7.7</v>
      </c>
      <c r="E34" s="18"/>
      <c r="F34" s="18"/>
      <c r="G34" s="19">
        <f>K47</f>
        <v>14.278240096838132</v>
      </c>
      <c r="H34" s="35"/>
      <c r="J34" s="8" t="s">
        <v>5</v>
      </c>
      <c r="K34" s="9">
        <v>15</v>
      </c>
      <c r="L34" s="10"/>
      <c r="M34" s="11"/>
      <c r="N34" s="11"/>
      <c r="O34" s="35"/>
      <c r="Q34" s="8" t="s">
        <v>5</v>
      </c>
      <c r="R34" s="9">
        <v>15</v>
      </c>
      <c r="S34" s="10"/>
      <c r="T34" s="11"/>
      <c r="U34" s="11"/>
      <c r="V34" s="35"/>
      <c r="X34" s="8" t="s">
        <v>5</v>
      </c>
      <c r="Y34" s="9">
        <v>15</v>
      </c>
      <c r="Z34" s="10"/>
      <c r="AA34" s="11"/>
      <c r="AB34" s="11"/>
      <c r="AC34" s="35"/>
      <c r="AE34" s="8" t="s">
        <v>5</v>
      </c>
      <c r="AF34" s="9">
        <v>15</v>
      </c>
      <c r="AG34" s="10"/>
      <c r="AH34" s="11"/>
      <c r="AI34" s="11"/>
      <c r="AJ34" s="35"/>
    </row>
    <row r="35" spans="1:36" ht="15.6" x14ac:dyDescent="0.3">
      <c r="A35" s="13" t="s">
        <v>32</v>
      </c>
      <c r="B35" s="18">
        <v>9.6999999999999993</v>
      </c>
      <c r="C35" s="18">
        <v>9.1999999999999993</v>
      </c>
      <c r="D35" s="18">
        <v>9.1</v>
      </c>
      <c r="E35" s="18">
        <v>8.6999999999999993</v>
      </c>
      <c r="F35" s="47">
        <v>9</v>
      </c>
      <c r="G35" s="19">
        <f>R47</f>
        <v>14.135372513440101</v>
      </c>
      <c r="J35" s="15" t="s">
        <v>13</v>
      </c>
      <c r="K35" s="9">
        <v>1.6379999999999999</v>
      </c>
      <c r="L35" s="34"/>
      <c r="M35" s="35"/>
      <c r="N35" s="35"/>
      <c r="O35" s="35"/>
      <c r="Q35" s="15" t="s">
        <v>13</v>
      </c>
      <c r="R35" s="9">
        <v>1.8859999999999999</v>
      </c>
      <c r="S35" s="34"/>
      <c r="T35" s="35"/>
      <c r="U35" s="35"/>
      <c r="V35" s="35"/>
      <c r="X35" s="15" t="s">
        <v>13</v>
      </c>
      <c r="Y35" s="9">
        <v>1.6379999999999999</v>
      </c>
      <c r="Z35" s="34"/>
      <c r="AA35" s="35"/>
      <c r="AB35" s="35"/>
      <c r="AC35" s="35"/>
      <c r="AE35" s="15" t="s">
        <v>13</v>
      </c>
      <c r="AF35" s="9">
        <v>1.8859999999999999</v>
      </c>
      <c r="AG35" s="34"/>
      <c r="AH35" s="35"/>
      <c r="AI35" s="35"/>
      <c r="AJ35" s="35"/>
    </row>
    <row r="36" spans="1:36" ht="15.6" x14ac:dyDescent="0.3">
      <c r="A36" s="13" t="s">
        <v>43</v>
      </c>
      <c r="B36" s="18">
        <v>8.1999999999999993</v>
      </c>
      <c r="C36" s="18">
        <v>7.7</v>
      </c>
      <c r="D36" s="18">
        <v>7.4</v>
      </c>
      <c r="E36" s="18"/>
      <c r="F36" s="18"/>
      <c r="G36" s="19">
        <f>Y47</f>
        <v>13.659465092836196</v>
      </c>
      <c r="J36" s="15" t="s">
        <v>15</v>
      </c>
      <c r="K36" s="20">
        <f>_xlfn.STDEV.S(K33:O33)</f>
        <v>0.28722813232690114</v>
      </c>
      <c r="L36" s="10"/>
      <c r="M36" s="11"/>
      <c r="N36" s="11"/>
      <c r="Q36" s="15" t="s">
        <v>15</v>
      </c>
      <c r="R36" s="20">
        <f>_xlfn.STDEV.S(R33:V33)</f>
        <v>0.20816659994661341</v>
      </c>
      <c r="S36" s="10"/>
      <c r="T36" s="11"/>
      <c r="U36" s="11"/>
      <c r="X36" s="15" t="s">
        <v>15</v>
      </c>
      <c r="Y36" s="20">
        <f>_xlfn.STDEV.S(Y33:AC33)</f>
        <v>0.18257418583505505</v>
      </c>
      <c r="Z36" s="10"/>
      <c r="AA36" s="11"/>
      <c r="AB36" s="11"/>
      <c r="AE36" s="15" t="s">
        <v>15</v>
      </c>
      <c r="AF36" s="20">
        <f>_xlfn.STDEV.S(AF33:AJ33)</f>
        <v>0.321455025366432</v>
      </c>
      <c r="AG36" s="10"/>
      <c r="AH36" s="11"/>
      <c r="AI36" s="11"/>
    </row>
    <row r="37" spans="1:36" x14ac:dyDescent="0.3">
      <c r="A37" s="28" t="s">
        <v>21</v>
      </c>
      <c r="B37" s="46">
        <f>MAX(B28:B35)</f>
        <v>9.6999999999999993</v>
      </c>
      <c r="C37" s="46">
        <f>MAX(C28:C35)</f>
        <v>9.1999999999999993</v>
      </c>
      <c r="D37" s="46">
        <f>MAX(D28:D35)</f>
        <v>9.1</v>
      </c>
      <c r="E37" s="46">
        <f>MAX(E28:E35)</f>
        <v>8.6999999999999993</v>
      </c>
      <c r="F37" s="46">
        <f>MAX(F28:F35)</f>
        <v>9</v>
      </c>
      <c r="G37" s="5"/>
      <c r="J37" s="15" t="s">
        <v>17</v>
      </c>
      <c r="K37" s="23">
        <f>AVERAGE(K33:O33)</f>
        <v>7.8250000000000002</v>
      </c>
      <c r="L37" s="10"/>
      <c r="M37" s="11"/>
      <c r="N37" s="11"/>
      <c r="Q37" s="15" t="s">
        <v>17</v>
      </c>
      <c r="R37" s="23">
        <f>AVERAGE(R33:V33)</f>
        <v>7.4666666666666659</v>
      </c>
      <c r="S37" s="10"/>
      <c r="T37" s="11"/>
      <c r="U37" s="11"/>
      <c r="X37" s="15" t="s">
        <v>17</v>
      </c>
      <c r="Y37" s="23">
        <f>AVERAGE(Y33:AC33)</f>
        <v>8</v>
      </c>
      <c r="Z37" s="10"/>
      <c r="AA37" s="11"/>
      <c r="AB37" s="11"/>
      <c r="AE37" s="15" t="s">
        <v>17</v>
      </c>
      <c r="AF37" s="23">
        <f>AVERAGE(AF33:AJ33)</f>
        <v>6.0333333333333341</v>
      </c>
      <c r="AG37" s="10"/>
      <c r="AH37" s="11"/>
      <c r="AI37" s="11"/>
    </row>
    <row r="38" spans="1:36" x14ac:dyDescent="0.3">
      <c r="A38" s="30"/>
      <c r="B38" s="31"/>
      <c r="C38" s="29"/>
      <c r="D38" s="29"/>
      <c r="E38" s="29"/>
      <c r="F38" s="35"/>
      <c r="G38" s="5"/>
      <c r="H38" s="38"/>
      <c r="J38" s="15" t="s">
        <v>19</v>
      </c>
      <c r="K38" s="24">
        <f>K36/K37</f>
        <v>3.6706470584907495E-2</v>
      </c>
      <c r="L38" s="10"/>
      <c r="M38" s="11"/>
      <c r="N38" s="11"/>
      <c r="Q38" s="15" t="s">
        <v>19</v>
      </c>
      <c r="R38" s="24">
        <f>R36/R37</f>
        <v>2.7879455349992869E-2</v>
      </c>
      <c r="S38" s="10"/>
      <c r="T38" s="11"/>
      <c r="U38" s="11"/>
      <c r="X38" s="15" t="s">
        <v>19</v>
      </c>
      <c r="Y38" s="24">
        <f>Y36/Y37</f>
        <v>2.2821773229381882E-2</v>
      </c>
      <c r="Z38" s="10"/>
      <c r="AA38" s="11"/>
      <c r="AB38" s="11"/>
      <c r="AE38" s="15" t="s">
        <v>19</v>
      </c>
      <c r="AF38" s="24">
        <f>AF36/AF37</f>
        <v>5.3279838458524631E-2</v>
      </c>
      <c r="AG38" s="10"/>
      <c r="AH38" s="11"/>
      <c r="AI38" s="11"/>
    </row>
    <row r="39" spans="1:36" x14ac:dyDescent="0.3">
      <c r="A39" s="15" t="s">
        <v>5</v>
      </c>
      <c r="B39" s="9">
        <v>15</v>
      </c>
      <c r="C39" s="10"/>
      <c r="D39" s="11"/>
      <c r="E39" s="11"/>
      <c r="F39" s="35"/>
      <c r="G39" s="5"/>
      <c r="J39" s="26" t="s">
        <v>12</v>
      </c>
      <c r="K39" s="27">
        <f>K34/(1+K35*K38)</f>
        <v>14.149272196079604</v>
      </c>
      <c r="Q39" s="26" t="s">
        <v>12</v>
      </c>
      <c r="R39" s="27">
        <f>R34/(1+R35*R38)</f>
        <v>14.250689446209508</v>
      </c>
      <c r="X39" s="26" t="s">
        <v>12</v>
      </c>
      <c r="Y39" s="27">
        <f>Y34/(1+Y35*Y38)</f>
        <v>14.459474973196787</v>
      </c>
      <c r="AE39" s="26" t="s">
        <v>12</v>
      </c>
      <c r="AF39" s="27">
        <f>AF34/(1+AF35*AF38)</f>
        <v>13.630344286334941</v>
      </c>
    </row>
    <row r="40" spans="1:36" ht="15" thickBot="1" x14ac:dyDescent="0.35">
      <c r="A40" s="15" t="s">
        <v>13</v>
      </c>
      <c r="B40" s="9">
        <v>1.5329999999999999</v>
      </c>
      <c r="C40" s="34" t="s">
        <v>24</v>
      </c>
      <c r="D40" s="35"/>
      <c r="E40" s="35"/>
      <c r="F40" s="35"/>
      <c r="G40" s="35"/>
    </row>
    <row r="41" spans="1:36" ht="15.6" thickTop="1" thickBot="1" x14ac:dyDescent="0.35">
      <c r="A41" s="15" t="s">
        <v>15</v>
      </c>
      <c r="B41" s="20">
        <f>_xlfn.STDEV.S(B37:F37)</f>
        <v>0.36469165057620934</v>
      </c>
      <c r="C41" s="10"/>
      <c r="D41" s="11"/>
      <c r="E41" s="11"/>
      <c r="J41" s="3" t="s">
        <v>41</v>
      </c>
      <c r="K41" s="43">
        <f>B34</f>
        <v>8</v>
      </c>
      <c r="L41" s="43">
        <f t="shared" ref="L41:M41" si="11">C34</f>
        <v>7.6</v>
      </c>
      <c r="M41" s="43">
        <f t="shared" si="11"/>
        <v>7.7</v>
      </c>
      <c r="N41" s="43"/>
      <c r="O41" s="6"/>
      <c r="Q41" s="3" t="s">
        <v>33</v>
      </c>
      <c r="R41" s="45">
        <f>B35</f>
        <v>9.6999999999999993</v>
      </c>
      <c r="S41" s="45">
        <f t="shared" ref="S41:V41" si="12">C35</f>
        <v>9.1999999999999993</v>
      </c>
      <c r="T41" s="45">
        <f t="shared" si="12"/>
        <v>9.1</v>
      </c>
      <c r="U41" s="45">
        <f t="shared" si="12"/>
        <v>8.6999999999999993</v>
      </c>
      <c r="V41" s="45">
        <f t="shared" si="12"/>
        <v>9</v>
      </c>
      <c r="X41" s="3" t="s">
        <v>49</v>
      </c>
      <c r="Y41" s="45">
        <f>B36</f>
        <v>8.1999999999999993</v>
      </c>
      <c r="Z41" s="45">
        <f t="shared" ref="Z41:AA41" si="13">C36</f>
        <v>7.7</v>
      </c>
      <c r="AA41" s="45">
        <f t="shared" si="13"/>
        <v>7.4</v>
      </c>
      <c r="AB41" s="32"/>
      <c r="AC41" s="32"/>
    </row>
    <row r="42" spans="1:36" ht="15" thickTop="1" x14ac:dyDescent="0.3">
      <c r="A42" s="15" t="s">
        <v>17</v>
      </c>
      <c r="B42" s="9">
        <f>AVERAGE(B37:F37)</f>
        <v>9.14</v>
      </c>
      <c r="C42" s="10"/>
      <c r="D42" s="11"/>
      <c r="E42" s="11"/>
      <c r="J42" s="8" t="s">
        <v>5</v>
      </c>
      <c r="K42" s="9">
        <v>15</v>
      </c>
      <c r="L42" s="10"/>
      <c r="M42" s="11"/>
      <c r="N42" s="11"/>
      <c r="O42" s="35"/>
      <c r="Q42" s="8" t="s">
        <v>5</v>
      </c>
      <c r="R42" s="9">
        <v>15</v>
      </c>
      <c r="S42" s="10"/>
      <c r="T42" s="11"/>
      <c r="U42" s="11"/>
      <c r="V42" s="35"/>
      <c r="X42" s="8" t="s">
        <v>5</v>
      </c>
      <c r="Y42" s="9">
        <v>15</v>
      </c>
      <c r="Z42" s="10"/>
      <c r="AA42" s="11"/>
      <c r="AB42" s="11"/>
      <c r="AC42" s="35"/>
    </row>
    <row r="43" spans="1:36" x14ac:dyDescent="0.3">
      <c r="A43" s="15" t="s">
        <v>19</v>
      </c>
      <c r="B43" s="24">
        <f>B41/B42</f>
        <v>3.9900618224968196E-2</v>
      </c>
      <c r="C43" s="10"/>
      <c r="D43" s="11"/>
      <c r="E43" s="11"/>
      <c r="J43" s="15" t="s">
        <v>13</v>
      </c>
      <c r="K43" s="9">
        <v>1.8859999999999999</v>
      </c>
      <c r="L43" s="34"/>
      <c r="M43" s="35"/>
      <c r="N43" s="35"/>
      <c r="O43" s="35"/>
      <c r="Q43" s="15" t="s">
        <v>13</v>
      </c>
      <c r="R43" s="9">
        <v>1.5329999999999999</v>
      </c>
      <c r="S43" s="34"/>
      <c r="T43" s="35"/>
      <c r="U43" s="35"/>
      <c r="V43" s="35"/>
      <c r="X43" s="15" t="s">
        <v>13</v>
      </c>
      <c r="Y43" s="9">
        <v>1.8859999999999999</v>
      </c>
      <c r="Z43" s="34"/>
      <c r="AA43" s="35"/>
      <c r="AB43" s="35"/>
      <c r="AC43" s="35"/>
    </row>
    <row r="44" spans="1:36" x14ac:dyDescent="0.3">
      <c r="A44" s="26" t="s">
        <v>12</v>
      </c>
      <c r="B44" s="27">
        <f>B39/(1+B40*B43)</f>
        <v>14.135372513440101</v>
      </c>
      <c r="C44" s="37" t="s">
        <v>25</v>
      </c>
      <c r="D44" s="38"/>
      <c r="E44" s="38"/>
      <c r="F44" s="38"/>
      <c r="G44" s="38"/>
      <c r="J44" s="15" t="s">
        <v>15</v>
      </c>
      <c r="K44" s="20">
        <f>_xlfn.STDEV.S(K41:O41)</f>
        <v>0.20816659994661341</v>
      </c>
      <c r="L44" s="10"/>
      <c r="M44" s="11"/>
      <c r="N44" s="11"/>
      <c r="Q44" s="15" t="s">
        <v>15</v>
      </c>
      <c r="R44" s="20">
        <f>_xlfn.STDEV.S(R41:V41)</f>
        <v>0.36469165057620934</v>
      </c>
      <c r="S44" s="10"/>
      <c r="T44" s="11"/>
      <c r="U44" s="11"/>
      <c r="X44" s="15" t="s">
        <v>15</v>
      </c>
      <c r="Y44" s="20">
        <f>_xlfn.STDEV.S(Y41:AC41)</f>
        <v>0.4041451884327375</v>
      </c>
      <c r="Z44" s="10"/>
      <c r="AA44" s="11"/>
      <c r="AB44" s="11"/>
    </row>
    <row r="45" spans="1:36" x14ac:dyDescent="0.3">
      <c r="A45" s="39"/>
      <c r="B45" s="40"/>
      <c r="C45" s="38"/>
      <c r="D45" s="38"/>
      <c r="E45" s="38"/>
      <c r="F45" s="38"/>
      <c r="G45" s="38"/>
      <c r="J45" s="15" t="s">
        <v>17</v>
      </c>
      <c r="K45" s="23">
        <f>AVERAGE(K41:O41)</f>
        <v>7.7666666666666666</v>
      </c>
      <c r="L45" s="10"/>
      <c r="M45" s="11"/>
      <c r="N45" s="11"/>
      <c r="Q45" s="15" t="s">
        <v>17</v>
      </c>
      <c r="R45" s="23">
        <f>AVERAGE(R41:V41)</f>
        <v>9.14</v>
      </c>
      <c r="S45" s="10"/>
      <c r="T45" s="11"/>
      <c r="U45" s="11"/>
      <c r="X45" s="15" t="s">
        <v>17</v>
      </c>
      <c r="Y45" s="23">
        <f>AVERAGE(Y41:AC41)</f>
        <v>7.7666666666666657</v>
      </c>
      <c r="Z45" s="10"/>
      <c r="AA45" s="11"/>
      <c r="AB45" s="11"/>
    </row>
    <row r="46" spans="1:36" x14ac:dyDescent="0.3">
      <c r="A46" s="39"/>
      <c r="B46" s="40"/>
      <c r="C46" s="38"/>
      <c r="D46" s="38"/>
      <c r="E46" s="38"/>
      <c r="F46" s="38"/>
      <c r="G46" s="38"/>
      <c r="J46" s="15" t="s">
        <v>19</v>
      </c>
      <c r="K46" s="24">
        <f>K44/K45</f>
        <v>2.6802566516731342E-2</v>
      </c>
      <c r="L46" s="10"/>
      <c r="M46" s="11"/>
      <c r="N46" s="11"/>
      <c r="Q46" s="15" t="s">
        <v>19</v>
      </c>
      <c r="R46" s="24">
        <f>R44/R45</f>
        <v>3.9900618224968196E-2</v>
      </c>
      <c r="S46" s="10"/>
      <c r="T46" s="11"/>
      <c r="U46" s="11"/>
      <c r="X46" s="15" t="s">
        <v>19</v>
      </c>
      <c r="Y46" s="24">
        <f>Y44/Y45</f>
        <v>5.2035861171597107E-2</v>
      </c>
      <c r="Z46" s="10"/>
      <c r="AA46" s="11"/>
      <c r="AB46" s="11"/>
    </row>
    <row r="47" spans="1:36" x14ac:dyDescent="0.3">
      <c r="A47" s="39"/>
      <c r="B47" s="40"/>
      <c r="C47" s="38"/>
      <c r="D47" s="38"/>
      <c r="E47" s="38"/>
      <c r="F47" s="38"/>
      <c r="G47" s="38"/>
      <c r="J47" s="26" t="s">
        <v>12</v>
      </c>
      <c r="K47" s="27">
        <f>K42/(1+K43*K46)</f>
        <v>14.278240096838132</v>
      </c>
      <c r="Q47" s="26" t="s">
        <v>12</v>
      </c>
      <c r="R47" s="27">
        <f>R42/(1+R43*R46)</f>
        <v>14.135372513440101</v>
      </c>
      <c r="X47" s="26" t="s">
        <v>12</v>
      </c>
      <c r="Y47" s="27">
        <f>Y42/(1+Y43*Y46)</f>
        <v>13.659465092836196</v>
      </c>
    </row>
    <row r="48" spans="1:36" x14ac:dyDescent="0.3">
      <c r="J48" s="39"/>
      <c r="K48" s="40"/>
    </row>
    <row r="49" spans="1:36" x14ac:dyDescent="0.3">
      <c r="J49" s="39"/>
      <c r="K49" s="40"/>
    </row>
    <row r="50" spans="1:36" x14ac:dyDescent="0.3">
      <c r="J50" s="39"/>
      <c r="K50" s="40"/>
    </row>
    <row r="52" spans="1:36" x14ac:dyDescent="0.3">
      <c r="H52" s="22"/>
    </row>
    <row r="53" spans="1:36" ht="16.2" thickBot="1" x14ac:dyDescent="0.35">
      <c r="A53" s="2" t="s">
        <v>34</v>
      </c>
      <c r="H53" s="22"/>
    </row>
    <row r="54" spans="1:36" ht="15.6" thickTop="1" thickBot="1" x14ac:dyDescent="0.35">
      <c r="H54" s="22"/>
      <c r="J54" s="3" t="s">
        <v>59</v>
      </c>
      <c r="K54" s="42">
        <f>B57</f>
        <v>6.9</v>
      </c>
      <c r="L54" s="42">
        <f t="shared" ref="L54:O54" si="14">C57</f>
        <v>6.9</v>
      </c>
      <c r="M54" s="42">
        <f t="shared" si="14"/>
        <v>7.6</v>
      </c>
      <c r="N54" s="42" t="str">
        <f t="shared" si="14"/>
        <v>8.1</v>
      </c>
      <c r="O54" s="42" t="str">
        <f t="shared" si="14"/>
        <v>8.3</v>
      </c>
      <c r="P54" s="5"/>
      <c r="Q54" s="3" t="s">
        <v>60</v>
      </c>
      <c r="R54" s="43">
        <f>B58</f>
        <v>8.6</v>
      </c>
      <c r="S54" s="43">
        <f t="shared" ref="S54:T54" si="15">C58</f>
        <v>8.1</v>
      </c>
      <c r="T54" s="43">
        <f t="shared" si="15"/>
        <v>7.8</v>
      </c>
      <c r="U54" s="6"/>
      <c r="V54" s="6"/>
      <c r="X54" s="3" t="s">
        <v>61</v>
      </c>
      <c r="Y54" s="42">
        <v>8.1999999999999993</v>
      </c>
      <c r="Z54" s="42">
        <v>7.8</v>
      </c>
      <c r="AA54" s="42">
        <v>7.7</v>
      </c>
      <c r="AB54" s="4"/>
      <c r="AC54" s="4"/>
      <c r="AE54" s="3"/>
      <c r="AF54" s="32"/>
      <c r="AG54" s="32"/>
      <c r="AH54" s="32"/>
      <c r="AI54" s="32"/>
      <c r="AJ54" s="32"/>
    </row>
    <row r="55" spans="1:36" ht="15" thickTop="1" x14ac:dyDescent="0.3">
      <c r="A55" s="53" t="s">
        <v>4</v>
      </c>
      <c r="B55" s="54"/>
      <c r="C55" s="54"/>
      <c r="D55" s="54"/>
      <c r="E55" s="54"/>
      <c r="F55" s="55"/>
      <c r="G55" s="7"/>
      <c r="H55" s="22"/>
      <c r="J55" s="8" t="s">
        <v>5</v>
      </c>
      <c r="K55" s="9">
        <v>15</v>
      </c>
      <c r="L55" s="10"/>
      <c r="M55" s="11"/>
      <c r="N55" s="11"/>
      <c r="O55" s="35"/>
      <c r="P55" s="5"/>
      <c r="Q55" s="8" t="s">
        <v>5</v>
      </c>
      <c r="R55" s="9">
        <v>15</v>
      </c>
      <c r="S55" s="10"/>
      <c r="T55" s="11"/>
      <c r="U55" s="11"/>
      <c r="V55" s="35"/>
      <c r="X55" s="8" t="s">
        <v>5</v>
      </c>
      <c r="Y55" s="9">
        <v>15</v>
      </c>
      <c r="Z55" s="10"/>
      <c r="AA55" s="11"/>
      <c r="AB55" s="11"/>
      <c r="AC55" s="35"/>
      <c r="AE55" s="8"/>
      <c r="AF55" s="9"/>
      <c r="AG55" s="10"/>
      <c r="AH55" s="11"/>
      <c r="AI55" s="11"/>
      <c r="AJ55" s="35"/>
    </row>
    <row r="56" spans="1:36" x14ac:dyDescent="0.3">
      <c r="A56" s="13" t="s">
        <v>6</v>
      </c>
      <c r="B56" s="13" t="s">
        <v>7</v>
      </c>
      <c r="C56" s="13" t="s">
        <v>8</v>
      </c>
      <c r="D56" s="13" t="s">
        <v>9</v>
      </c>
      <c r="E56" s="13" t="s">
        <v>10</v>
      </c>
      <c r="F56" s="13" t="s">
        <v>11</v>
      </c>
      <c r="G56" s="14" t="s">
        <v>12</v>
      </c>
      <c r="H56" s="22"/>
      <c r="J56" s="15" t="s">
        <v>13</v>
      </c>
      <c r="K56" s="9">
        <v>1.5329999999999999</v>
      </c>
      <c r="L56" s="34"/>
      <c r="M56" s="35"/>
      <c r="N56" s="35"/>
      <c r="O56" s="35"/>
      <c r="P56" s="5"/>
      <c r="Q56" s="15" t="s">
        <v>13</v>
      </c>
      <c r="R56" s="9">
        <v>1.8859999999999999</v>
      </c>
      <c r="S56" s="34"/>
      <c r="T56" s="35"/>
      <c r="U56" s="35"/>
      <c r="V56" s="35"/>
      <c r="X56" s="15" t="s">
        <v>13</v>
      </c>
      <c r="Y56" s="9">
        <v>1.8859999999999999</v>
      </c>
      <c r="Z56" s="34"/>
      <c r="AA56" s="35"/>
      <c r="AB56" s="35"/>
      <c r="AC56" s="35"/>
      <c r="AE56" s="15"/>
      <c r="AF56" s="9"/>
      <c r="AG56" s="34"/>
      <c r="AH56" s="35"/>
      <c r="AI56" s="35"/>
      <c r="AJ56" s="35"/>
    </row>
    <row r="57" spans="1:36" ht="15.6" x14ac:dyDescent="0.3">
      <c r="A57" s="36" t="s">
        <v>53</v>
      </c>
      <c r="B57" s="18">
        <v>6.9</v>
      </c>
      <c r="C57" s="18">
        <v>6.9</v>
      </c>
      <c r="D57" s="18">
        <v>7.6</v>
      </c>
      <c r="E57" s="17" t="s">
        <v>78</v>
      </c>
      <c r="F57" s="17" t="s">
        <v>79</v>
      </c>
      <c r="G57" s="19">
        <f>K60</f>
        <v>13.801308787222455</v>
      </c>
      <c r="H57" s="22"/>
      <c r="J57" s="15" t="s">
        <v>15</v>
      </c>
      <c r="K57" s="20">
        <f>_xlfn.STDEV.S(K54:O54)</f>
        <v>0.40414518843273761</v>
      </c>
      <c r="L57" s="10"/>
      <c r="M57" s="11"/>
      <c r="N57" s="11"/>
      <c r="P57" s="35"/>
      <c r="Q57" s="15" t="s">
        <v>15</v>
      </c>
      <c r="R57" s="20">
        <f>_xlfn.STDEV.S(R54:V54)</f>
        <v>0.40414518843273795</v>
      </c>
      <c r="S57" s="10"/>
      <c r="T57" s="11"/>
      <c r="U57" s="11"/>
      <c r="X57" s="15" t="s">
        <v>15</v>
      </c>
      <c r="Y57" s="20">
        <f>_xlfn.STDEV.S(Y54:AC54)</f>
        <v>0.26457513110645864</v>
      </c>
      <c r="Z57" s="10"/>
      <c r="AA57" s="11"/>
      <c r="AB57" s="11"/>
      <c r="AE57" s="15"/>
      <c r="AF57" s="20"/>
      <c r="AG57" s="10"/>
      <c r="AH57" s="11"/>
      <c r="AI57" s="11"/>
    </row>
    <row r="58" spans="1:36" ht="15.6" x14ac:dyDescent="0.3">
      <c r="A58" s="36" t="s">
        <v>50</v>
      </c>
      <c r="B58" s="18">
        <v>8.6</v>
      </c>
      <c r="C58" s="18">
        <v>8.1</v>
      </c>
      <c r="D58" s="18">
        <v>7.8</v>
      </c>
      <c r="E58" s="17"/>
      <c r="F58" s="17"/>
      <c r="G58" s="19">
        <f>R60</f>
        <v>13.719518951002117</v>
      </c>
      <c r="H58" s="35"/>
      <c r="J58" s="15" t="s">
        <v>17</v>
      </c>
      <c r="K58" s="23">
        <f>AVERAGE(K54:O54)</f>
        <v>7.1333333333333329</v>
      </c>
      <c r="L58" s="10"/>
      <c r="M58" s="11"/>
      <c r="N58" s="11"/>
      <c r="Q58" s="15" t="s">
        <v>17</v>
      </c>
      <c r="R58" s="23">
        <f>AVERAGE(R54:V54)</f>
        <v>8.1666666666666661</v>
      </c>
      <c r="S58" s="10"/>
      <c r="T58" s="11"/>
      <c r="U58" s="11"/>
      <c r="X58" s="15" t="s">
        <v>17</v>
      </c>
      <c r="Y58" s="23">
        <f>AVERAGE(Y54:AC54)</f>
        <v>7.8999999999999995</v>
      </c>
      <c r="Z58" s="10"/>
      <c r="AA58" s="11"/>
      <c r="AB58" s="11"/>
      <c r="AE58" s="15"/>
      <c r="AF58" s="23"/>
      <c r="AG58" s="10"/>
      <c r="AH58" s="11"/>
      <c r="AI58" s="11"/>
    </row>
    <row r="59" spans="1:36" ht="15.6" x14ac:dyDescent="0.3">
      <c r="A59" s="13" t="s">
        <v>51</v>
      </c>
      <c r="B59" s="18">
        <v>8.1999999999999993</v>
      </c>
      <c r="C59" s="17" t="s">
        <v>80</v>
      </c>
      <c r="D59" s="17" t="s">
        <v>81</v>
      </c>
      <c r="E59" s="17"/>
      <c r="F59" s="17"/>
      <c r="G59" s="19">
        <f>Y60</f>
        <v>14.10884146546864</v>
      </c>
      <c r="J59" s="15" t="s">
        <v>19</v>
      </c>
      <c r="K59" s="24">
        <f>K57/K58</f>
        <v>5.6655867537299669E-2</v>
      </c>
      <c r="L59" s="10"/>
      <c r="M59" s="11"/>
      <c r="N59" s="11"/>
      <c r="Q59" s="15" t="s">
        <v>19</v>
      </c>
      <c r="R59" s="24">
        <f>R57/R58</f>
        <v>4.9487165930539347E-2</v>
      </c>
      <c r="S59" s="10"/>
      <c r="T59" s="11"/>
      <c r="U59" s="11"/>
      <c r="X59" s="15" t="s">
        <v>19</v>
      </c>
      <c r="Y59" s="24">
        <f>Y57/Y58</f>
        <v>3.3490522924868184E-2</v>
      </c>
      <c r="Z59" s="10"/>
      <c r="AA59" s="11"/>
      <c r="AB59" s="11"/>
      <c r="AE59" s="15"/>
      <c r="AF59" s="24"/>
      <c r="AG59" s="10"/>
      <c r="AH59" s="11"/>
      <c r="AI59" s="11"/>
    </row>
    <row r="60" spans="1:36" ht="15.6" x14ac:dyDescent="0.3">
      <c r="A60" s="13" t="s">
        <v>54</v>
      </c>
      <c r="B60" s="47">
        <v>8</v>
      </c>
      <c r="C60" s="17" t="s">
        <v>82</v>
      </c>
      <c r="D60" s="17" t="s">
        <v>82</v>
      </c>
      <c r="E60" s="17"/>
      <c r="F60" s="17"/>
      <c r="G60" s="19">
        <f>K68</f>
        <v>14.039818006230057</v>
      </c>
      <c r="J60" s="26" t="s">
        <v>12</v>
      </c>
      <c r="K60" s="27">
        <f>K55/(1+K56*K59)</f>
        <v>13.801308787222455</v>
      </c>
      <c r="Q60" s="26" t="s">
        <v>12</v>
      </c>
      <c r="R60" s="27">
        <f>R55/(1+R56*R59)</f>
        <v>13.719518951002117</v>
      </c>
      <c r="X60" s="26" t="s">
        <v>12</v>
      </c>
      <c r="Y60" s="27">
        <f>Y55/(1+Y56*Y59)</f>
        <v>14.10884146546864</v>
      </c>
      <c r="AE60" s="26"/>
      <c r="AF60" s="27"/>
    </row>
    <row r="61" spans="1:36" ht="16.2" thickBot="1" x14ac:dyDescent="0.35">
      <c r="A61" s="13" t="s">
        <v>55</v>
      </c>
      <c r="B61" s="18">
        <v>9.3000000000000007</v>
      </c>
      <c r="C61" s="17" t="s">
        <v>83</v>
      </c>
      <c r="D61" s="17" t="s">
        <v>84</v>
      </c>
      <c r="E61" s="17"/>
      <c r="F61" s="17"/>
      <c r="G61" s="19">
        <f>R68</f>
        <v>14.57738161882089</v>
      </c>
    </row>
    <row r="62" spans="1:36" ht="16.8" thickTop="1" thickBot="1" x14ac:dyDescent="0.35">
      <c r="A62" s="13" t="s">
        <v>56</v>
      </c>
      <c r="B62" s="18">
        <v>6.6</v>
      </c>
      <c r="C62" s="17" t="s">
        <v>85</v>
      </c>
      <c r="D62" s="17" t="s">
        <v>86</v>
      </c>
      <c r="E62" s="17"/>
      <c r="F62" s="17"/>
      <c r="G62" s="19">
        <f>Y68</f>
        <v>13.845938124320112</v>
      </c>
      <c r="H62" s="38"/>
      <c r="J62" s="3" t="s">
        <v>52</v>
      </c>
      <c r="K62" s="47">
        <v>8</v>
      </c>
      <c r="L62" s="47">
        <v>7.6</v>
      </c>
      <c r="M62" s="47" t="str">
        <f t="shared" ref="M62" si="16">D60</f>
        <v>7.6</v>
      </c>
      <c r="N62" s="6"/>
      <c r="O62" s="6"/>
      <c r="Q62" s="3" t="s">
        <v>62</v>
      </c>
      <c r="R62" s="45">
        <v>9.3000000000000007</v>
      </c>
      <c r="S62" s="45">
        <v>9.1</v>
      </c>
      <c r="T62" s="45" t="str">
        <f t="shared" ref="T62" si="17">D61</f>
        <v>9.0</v>
      </c>
      <c r="U62" s="32"/>
      <c r="V62" s="32"/>
      <c r="X62" s="3" t="s">
        <v>63</v>
      </c>
      <c r="Y62" s="18">
        <v>6.6</v>
      </c>
      <c r="Z62" s="18">
        <v>6.2</v>
      </c>
      <c r="AA62" s="18" t="str">
        <f t="shared" ref="AA62" si="18">D62</f>
        <v>6.1</v>
      </c>
      <c r="AB62" s="32"/>
      <c r="AC62" s="32"/>
    </row>
    <row r="63" spans="1:36" ht="16.2" thickTop="1" x14ac:dyDescent="0.3">
      <c r="A63" s="13" t="s">
        <v>35</v>
      </c>
      <c r="B63" s="18">
        <v>7.3</v>
      </c>
      <c r="C63" s="17" t="s">
        <v>87</v>
      </c>
      <c r="D63" s="17" t="s">
        <v>87</v>
      </c>
      <c r="E63" s="17" t="s">
        <v>88</v>
      </c>
      <c r="F63" s="17" t="s">
        <v>87</v>
      </c>
      <c r="G63" s="19">
        <f>K76</f>
        <v>14.347445263210773</v>
      </c>
      <c r="J63" s="8" t="s">
        <v>5</v>
      </c>
      <c r="K63" s="9">
        <v>15</v>
      </c>
      <c r="L63" s="10"/>
      <c r="M63" s="11"/>
      <c r="N63" s="11"/>
      <c r="O63" s="35"/>
      <c r="Q63" s="8" t="s">
        <v>5</v>
      </c>
      <c r="R63" s="9">
        <v>15</v>
      </c>
      <c r="S63" s="10"/>
      <c r="T63" s="11"/>
      <c r="U63" s="11"/>
      <c r="V63" s="35"/>
      <c r="X63" s="8" t="s">
        <v>5</v>
      </c>
      <c r="Y63" s="9">
        <v>15</v>
      </c>
      <c r="Z63" s="10"/>
      <c r="AA63" s="11"/>
      <c r="AB63" s="11"/>
      <c r="AC63" s="35"/>
    </row>
    <row r="64" spans="1:36" ht="15.6" x14ac:dyDescent="0.3">
      <c r="A64" s="13" t="s">
        <v>57</v>
      </c>
      <c r="B64" s="18">
        <v>7.7</v>
      </c>
      <c r="C64" s="17" t="s">
        <v>89</v>
      </c>
      <c r="D64" s="17" t="s">
        <v>90</v>
      </c>
      <c r="E64" s="17"/>
      <c r="F64" s="17"/>
      <c r="G64" s="19">
        <f>R76</f>
        <v>14.491425928060277</v>
      </c>
      <c r="J64" s="15" t="s">
        <v>13</v>
      </c>
      <c r="K64" s="9">
        <v>1.8859999999999999</v>
      </c>
      <c r="L64" s="34"/>
      <c r="M64" s="35"/>
      <c r="N64" s="35"/>
      <c r="O64" s="35"/>
      <c r="Q64" s="15" t="s">
        <v>13</v>
      </c>
      <c r="R64" s="9">
        <v>1.8859999999999999</v>
      </c>
      <c r="S64" s="34"/>
      <c r="T64" s="35"/>
      <c r="U64" s="35"/>
      <c r="V64" s="35"/>
      <c r="X64" s="15" t="s">
        <v>13</v>
      </c>
      <c r="Y64" s="9">
        <v>1.8859999999999999</v>
      </c>
      <c r="Z64" s="34"/>
      <c r="AA64" s="35"/>
      <c r="AB64" s="35"/>
      <c r="AC64" s="35"/>
    </row>
    <row r="65" spans="1:29" ht="15.6" x14ac:dyDescent="0.3">
      <c r="A65" s="13" t="s">
        <v>58</v>
      </c>
      <c r="B65" s="18">
        <v>6.9</v>
      </c>
      <c r="C65" s="17" t="s">
        <v>91</v>
      </c>
      <c r="D65" s="17" t="s">
        <v>88</v>
      </c>
      <c r="E65" s="17"/>
      <c r="F65" s="17"/>
      <c r="G65" s="19">
        <f>Y76</f>
        <v>14.433851944865179</v>
      </c>
      <c r="J65" s="15" t="s">
        <v>15</v>
      </c>
      <c r="K65" s="20">
        <f>_xlfn.STDEV.S(K62:O62)</f>
        <v>0.28284271247461928</v>
      </c>
      <c r="L65" s="10"/>
      <c r="M65" s="11"/>
      <c r="N65" s="11"/>
      <c r="Q65" s="15" t="s">
        <v>15</v>
      </c>
      <c r="R65" s="20">
        <f>_xlfn.STDEV.S(R62:V62)</f>
        <v>0.14142135623731025</v>
      </c>
      <c r="S65" s="10"/>
      <c r="T65" s="11"/>
      <c r="U65" s="11"/>
      <c r="X65" s="15" t="s">
        <v>15</v>
      </c>
      <c r="Y65" s="20">
        <f>_xlfn.STDEV.S(Y62:AC62)</f>
        <v>0.28284271247461862</v>
      </c>
      <c r="Z65" s="10"/>
      <c r="AA65" s="11"/>
      <c r="AB65" s="11"/>
    </row>
    <row r="66" spans="1:29" x14ac:dyDescent="0.3">
      <c r="A66" s="28" t="s">
        <v>21</v>
      </c>
      <c r="B66" s="46">
        <f>MAX(B57:B65)</f>
        <v>9.3000000000000007</v>
      </c>
      <c r="C66" s="46">
        <v>9.1</v>
      </c>
      <c r="D66" s="46">
        <v>9</v>
      </c>
      <c r="E66" s="46">
        <v>8.1</v>
      </c>
      <c r="F66" s="46">
        <v>8.3000000000000007</v>
      </c>
      <c r="G66" s="5"/>
      <c r="J66" s="15" t="s">
        <v>17</v>
      </c>
      <c r="K66" s="23">
        <f>AVERAGE(K62:O62)</f>
        <v>7.8</v>
      </c>
      <c r="L66" s="10"/>
      <c r="M66" s="11"/>
      <c r="N66" s="11"/>
      <c r="Q66" s="15" t="s">
        <v>17</v>
      </c>
      <c r="R66" s="23">
        <f>AVERAGE(R62:V62)</f>
        <v>9.1999999999999993</v>
      </c>
      <c r="S66" s="10"/>
      <c r="T66" s="11"/>
      <c r="U66" s="11"/>
      <c r="X66" s="15" t="s">
        <v>17</v>
      </c>
      <c r="Y66" s="23">
        <f>AVERAGE(Y62:AC62)</f>
        <v>6.4</v>
      </c>
      <c r="Z66" s="10"/>
      <c r="AA66" s="11"/>
      <c r="AB66" s="11"/>
    </row>
    <row r="67" spans="1:29" x14ac:dyDescent="0.3">
      <c r="A67" s="30"/>
      <c r="B67" s="31"/>
      <c r="C67" s="29"/>
      <c r="D67" s="29"/>
      <c r="E67" s="29"/>
      <c r="F67" s="35"/>
      <c r="G67" s="5"/>
      <c r="J67" s="15" t="s">
        <v>19</v>
      </c>
      <c r="K67" s="24">
        <f>K65/K66</f>
        <v>3.6261886214694783E-2</v>
      </c>
      <c r="L67" s="10"/>
      <c r="M67" s="11"/>
      <c r="N67" s="11"/>
      <c r="Q67" s="15" t="s">
        <v>19</v>
      </c>
      <c r="R67" s="24">
        <f>R65/R66</f>
        <v>1.5371886547533724E-2</v>
      </c>
      <c r="S67" s="10"/>
      <c r="T67" s="11"/>
      <c r="U67" s="11"/>
      <c r="X67" s="15" t="s">
        <v>19</v>
      </c>
      <c r="Y67" s="24">
        <f>Y65/Y66</f>
        <v>4.4194173824159154E-2</v>
      </c>
      <c r="Z67" s="10"/>
      <c r="AA67" s="11"/>
      <c r="AB67" s="11"/>
    </row>
    <row r="68" spans="1:29" x14ac:dyDescent="0.3">
      <c r="A68" s="15" t="s">
        <v>5</v>
      </c>
      <c r="B68" s="9">
        <v>15</v>
      </c>
      <c r="C68" s="10"/>
      <c r="D68" s="11"/>
      <c r="E68" s="11"/>
      <c r="F68" s="35"/>
      <c r="G68" s="5"/>
      <c r="J68" s="26" t="s">
        <v>12</v>
      </c>
      <c r="K68" s="27">
        <f>K63/(1+K64*K67)</f>
        <v>14.039818006230057</v>
      </c>
      <c r="Q68" s="26" t="s">
        <v>12</v>
      </c>
      <c r="R68" s="27">
        <f>R63/(1+R64*R67)</f>
        <v>14.57738161882089</v>
      </c>
      <c r="X68" s="26" t="s">
        <v>12</v>
      </c>
      <c r="Y68" s="27">
        <f>Y63/(1+Y64*Y67)</f>
        <v>13.845938124320112</v>
      </c>
    </row>
    <row r="69" spans="1:29" ht="15" thickBot="1" x14ac:dyDescent="0.35">
      <c r="A69" s="15" t="s">
        <v>13</v>
      </c>
      <c r="B69" s="9">
        <v>1.5329999999999999</v>
      </c>
      <c r="C69" s="34" t="s">
        <v>24</v>
      </c>
      <c r="D69" s="35"/>
      <c r="E69" s="35"/>
      <c r="F69" s="35"/>
      <c r="G69" s="35"/>
    </row>
    <row r="70" spans="1:29" ht="15.6" thickTop="1" thickBot="1" x14ac:dyDescent="0.35">
      <c r="A70" s="15" t="s">
        <v>15</v>
      </c>
      <c r="B70" s="20">
        <f>_xlfn.STDEV.S(B66:F66)</f>
        <v>0.52725705305856274</v>
      </c>
      <c r="C70" s="10"/>
      <c r="D70" s="11"/>
      <c r="E70" s="11"/>
      <c r="J70" s="3" t="s">
        <v>64</v>
      </c>
      <c r="K70" s="43">
        <f>B63</f>
        <v>7.3</v>
      </c>
      <c r="L70" s="43">
        <v>7</v>
      </c>
      <c r="M70" s="43" t="str">
        <f t="shared" ref="M70:O70" si="19">D63</f>
        <v>7.0</v>
      </c>
      <c r="N70" s="43" t="str">
        <f t="shared" si="19"/>
        <v>6.6</v>
      </c>
      <c r="O70" s="43" t="str">
        <f t="shared" si="19"/>
        <v>7.0</v>
      </c>
      <c r="Q70" s="3" t="s">
        <v>65</v>
      </c>
      <c r="R70" s="45">
        <f>B64</f>
        <v>7.7</v>
      </c>
      <c r="S70" s="32" t="str">
        <f>C64</f>
        <v>7.4</v>
      </c>
      <c r="T70" s="45">
        <v>7.5</v>
      </c>
      <c r="U70" s="32"/>
      <c r="V70" s="32"/>
      <c r="X70" s="3" t="s">
        <v>66</v>
      </c>
      <c r="Y70" s="45">
        <f>B65</f>
        <v>6.9</v>
      </c>
      <c r="Z70" s="32">
        <v>6.7</v>
      </c>
      <c r="AA70" s="32" t="str">
        <f t="shared" ref="AA70" si="20">D65</f>
        <v>6.6</v>
      </c>
      <c r="AB70" s="32"/>
      <c r="AC70" s="32"/>
    </row>
    <row r="71" spans="1:29" ht="15" thickTop="1" x14ac:dyDescent="0.3">
      <c r="A71" s="15" t="s">
        <v>17</v>
      </c>
      <c r="B71" s="23">
        <f>AVERAGE(B66:F66)</f>
        <v>8.76</v>
      </c>
      <c r="C71" s="10"/>
      <c r="D71" s="11"/>
      <c r="E71" s="11"/>
      <c r="J71" s="8" t="s">
        <v>5</v>
      </c>
      <c r="K71" s="9">
        <v>15</v>
      </c>
      <c r="L71" s="10"/>
      <c r="M71" s="11"/>
      <c r="N71" s="11"/>
      <c r="O71" s="35"/>
      <c r="Q71" s="8" t="s">
        <v>5</v>
      </c>
      <c r="R71" s="9">
        <v>15</v>
      </c>
      <c r="S71" s="10"/>
      <c r="T71" s="11"/>
      <c r="U71" s="11"/>
      <c r="V71" s="35"/>
      <c r="X71" s="8" t="s">
        <v>5</v>
      </c>
      <c r="Y71" s="9">
        <v>15</v>
      </c>
      <c r="Z71" s="10"/>
      <c r="AA71" s="11"/>
      <c r="AB71" s="11"/>
      <c r="AC71" s="35"/>
    </row>
    <row r="72" spans="1:29" x14ac:dyDescent="0.3">
      <c r="A72" s="15" t="s">
        <v>19</v>
      </c>
      <c r="B72" s="24">
        <f>B70/B71</f>
        <v>6.0189161308055107E-2</v>
      </c>
      <c r="C72" s="10"/>
      <c r="D72" s="11"/>
      <c r="E72" s="11"/>
      <c r="J72" s="15" t="s">
        <v>13</v>
      </c>
      <c r="K72" s="9">
        <v>1.5329999999999999</v>
      </c>
      <c r="L72" s="34"/>
      <c r="M72" s="35"/>
      <c r="N72" s="35"/>
      <c r="O72" s="35"/>
      <c r="Q72" s="15" t="s">
        <v>13</v>
      </c>
      <c r="R72" s="9">
        <v>1.8859999999999999</v>
      </c>
      <c r="S72" s="34"/>
      <c r="T72" s="35"/>
      <c r="U72" s="35"/>
      <c r="V72" s="35"/>
      <c r="X72" s="15" t="s">
        <v>13</v>
      </c>
      <c r="Y72" s="9">
        <v>1.8859999999999999</v>
      </c>
      <c r="Z72" s="34"/>
      <c r="AA72" s="35"/>
      <c r="AB72" s="35"/>
      <c r="AC72" s="35"/>
    </row>
    <row r="73" spans="1:29" x14ac:dyDescent="0.3">
      <c r="A73" s="26" t="s">
        <v>12</v>
      </c>
      <c r="B73" s="27">
        <f>B68/(1+B69*B72)</f>
        <v>13.732868444440124</v>
      </c>
      <c r="C73" s="37" t="s">
        <v>25</v>
      </c>
      <c r="D73" s="38"/>
      <c r="E73" s="38"/>
      <c r="F73" s="38"/>
      <c r="G73" s="38"/>
      <c r="J73" s="15" t="s">
        <v>15</v>
      </c>
      <c r="K73" s="20">
        <f>_xlfn.STDEV.S(K70:O70)</f>
        <v>0.21213203435596412</v>
      </c>
      <c r="L73" s="10"/>
      <c r="M73" s="11"/>
      <c r="N73" s="11"/>
      <c r="Q73" s="15" t="s">
        <v>15</v>
      </c>
      <c r="R73" s="20">
        <f>_xlfn.STDEV.S(R70:V70)</f>
        <v>0.14142135623730964</v>
      </c>
      <c r="S73" s="10"/>
      <c r="T73" s="11"/>
      <c r="U73" s="11"/>
      <c r="X73" s="15" t="s">
        <v>15</v>
      </c>
      <c r="Y73" s="20">
        <f>_xlfn.STDEV.S(Y70:AC70)</f>
        <v>0.14142135623730964</v>
      </c>
      <c r="Z73" s="10"/>
      <c r="AA73" s="11"/>
      <c r="AB73" s="11"/>
    </row>
    <row r="74" spans="1:29" x14ac:dyDescent="0.3">
      <c r="J74" s="15" t="s">
        <v>17</v>
      </c>
      <c r="K74" s="23">
        <f>AVERAGE(K70:O70)</f>
        <v>7.15</v>
      </c>
      <c r="L74" s="10"/>
      <c r="M74" s="11"/>
      <c r="N74" s="11"/>
      <c r="Q74" s="15" t="s">
        <v>17</v>
      </c>
      <c r="R74" s="23">
        <f>AVERAGE(R70:V70)</f>
        <v>7.6</v>
      </c>
      <c r="S74" s="10"/>
      <c r="T74" s="11"/>
      <c r="U74" s="11"/>
      <c r="X74" s="15" t="s">
        <v>17</v>
      </c>
      <c r="Y74" s="23">
        <f>AVERAGE(Y70:AC70)</f>
        <v>6.8000000000000007</v>
      </c>
      <c r="Z74" s="10"/>
      <c r="AA74" s="11"/>
      <c r="AB74" s="11"/>
    </row>
    <row r="75" spans="1:29" x14ac:dyDescent="0.3">
      <c r="J75" s="15" t="s">
        <v>19</v>
      </c>
      <c r="K75" s="24">
        <f>K73/K74</f>
        <v>2.9668815993841132E-2</v>
      </c>
      <c r="L75" s="10"/>
      <c r="M75" s="11"/>
      <c r="N75" s="11"/>
      <c r="Q75" s="15" t="s">
        <v>19</v>
      </c>
      <c r="R75" s="24">
        <f>R73/R74</f>
        <v>1.8608073189119691E-2</v>
      </c>
      <c r="S75" s="10"/>
      <c r="T75" s="11"/>
      <c r="U75" s="11"/>
      <c r="X75" s="15" t="s">
        <v>19</v>
      </c>
      <c r="Y75" s="24">
        <f>Y73/Y74</f>
        <v>2.0797258270192593E-2</v>
      </c>
      <c r="Z75" s="10"/>
      <c r="AA75" s="11"/>
      <c r="AB75" s="11"/>
    </row>
    <row r="76" spans="1:29" ht="15.6" x14ac:dyDescent="0.3">
      <c r="A76" s="2" t="s">
        <v>21</v>
      </c>
      <c r="J76" s="26" t="s">
        <v>12</v>
      </c>
      <c r="K76" s="27">
        <f>K71/(1+K72*K75)</f>
        <v>14.347445263210773</v>
      </c>
      <c r="Q76" s="26" t="s">
        <v>12</v>
      </c>
      <c r="R76" s="27">
        <f>R71/(1+R72*R75)</f>
        <v>14.491425928060277</v>
      </c>
      <c r="X76" s="26" t="s">
        <v>12</v>
      </c>
      <c r="Y76" s="27">
        <f>Y71/(1+Y72*Y75)</f>
        <v>14.433851944865179</v>
      </c>
    </row>
    <row r="78" spans="1:29" x14ac:dyDescent="0.3">
      <c r="A78" s="53" t="s">
        <v>4</v>
      </c>
      <c r="B78" s="54"/>
      <c r="C78" s="54"/>
      <c r="D78" s="54"/>
      <c r="E78" s="54"/>
      <c r="F78" s="55"/>
    </row>
    <row r="79" spans="1:29" ht="15" thickBot="1" x14ac:dyDescent="0.35">
      <c r="A79" s="13" t="s">
        <v>6</v>
      </c>
      <c r="B79" s="13" t="s">
        <v>7</v>
      </c>
      <c r="C79" s="13" t="s">
        <v>8</v>
      </c>
      <c r="D79" s="13" t="s">
        <v>9</v>
      </c>
      <c r="E79" s="13" t="s">
        <v>10</v>
      </c>
      <c r="F79" s="13" t="s">
        <v>11</v>
      </c>
    </row>
    <row r="80" spans="1:29" ht="15.6" thickTop="1" thickBot="1" x14ac:dyDescent="0.35">
      <c r="A80" s="3" t="s">
        <v>36</v>
      </c>
      <c r="B80" s="42">
        <v>9.6999999999999993</v>
      </c>
      <c r="C80" s="42">
        <v>9.5</v>
      </c>
      <c r="D80" s="42">
        <v>10.3</v>
      </c>
      <c r="E80" s="42">
        <v>8.6999999999999993</v>
      </c>
      <c r="F80" s="42">
        <v>9</v>
      </c>
    </row>
    <row r="81" spans="1:6" ht="15" thickTop="1" x14ac:dyDescent="0.3">
      <c r="A81" s="8" t="s">
        <v>5</v>
      </c>
      <c r="B81" s="9">
        <v>15</v>
      </c>
      <c r="C81" s="10"/>
      <c r="D81" s="11"/>
      <c r="E81" s="11"/>
      <c r="F81" s="35"/>
    </row>
    <row r="82" spans="1:6" x14ac:dyDescent="0.3">
      <c r="A82" s="15" t="s">
        <v>13</v>
      </c>
      <c r="B82" s="9">
        <v>1.5329999999999999</v>
      </c>
      <c r="C82" s="34"/>
      <c r="D82" s="35"/>
      <c r="E82" s="35"/>
      <c r="F82" s="35"/>
    </row>
    <row r="83" spans="1:6" x14ac:dyDescent="0.3">
      <c r="A83" s="15" t="s">
        <v>15</v>
      </c>
      <c r="B83" s="20">
        <f>_xlfn.STDEV.S(B80:F80)</f>
        <v>0.62289646009589794</v>
      </c>
      <c r="C83" s="10"/>
      <c r="D83" s="11"/>
      <c r="E83" s="11"/>
    </row>
    <row r="84" spans="1:6" x14ac:dyDescent="0.3">
      <c r="A84" s="15" t="s">
        <v>17</v>
      </c>
      <c r="B84" s="23">
        <f>AVERAGE(B80:F80)</f>
        <v>9.4400000000000013</v>
      </c>
      <c r="C84" s="10"/>
      <c r="D84" s="11"/>
      <c r="E84" s="11"/>
    </row>
    <row r="85" spans="1:6" x14ac:dyDescent="0.3">
      <c r="A85" s="15" t="s">
        <v>19</v>
      </c>
      <c r="B85" s="24">
        <f>B83/B84</f>
        <v>6.5984794501684096E-2</v>
      </c>
      <c r="C85" s="10"/>
      <c r="D85" s="11"/>
      <c r="E85" s="11"/>
    </row>
    <row r="86" spans="1:6" x14ac:dyDescent="0.3">
      <c r="A86" s="26" t="s">
        <v>12</v>
      </c>
      <c r="B86" s="27">
        <f>B81/(1+B82*B85)</f>
        <v>13.622064308143596</v>
      </c>
    </row>
  </sheetData>
  <mergeCells count="7">
    <mergeCell ref="A78:F78"/>
    <mergeCell ref="D1:I1"/>
    <mergeCell ref="A5:F5"/>
    <mergeCell ref="C14:H14"/>
    <mergeCell ref="C18:H18"/>
    <mergeCell ref="A25:F25"/>
    <mergeCell ref="A55:F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README</vt:lpstr>
      <vt:lpstr>PM2.5 - 24 Hr</vt:lpstr>
      <vt:lpstr>PM2.5 - Annual (12)</vt:lpstr>
      <vt:lpstr>PM2.5 - Annual (15)</vt:lpstr>
    </vt:vector>
  </TitlesOfParts>
  <Company>CTDEEP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Fritz</dc:creator>
  <cp:lastModifiedBy>Kiernan Wholean</cp:lastModifiedBy>
  <dcterms:created xsi:type="dcterms:W3CDTF">2022-12-07T18:39:23Z</dcterms:created>
  <dcterms:modified xsi:type="dcterms:W3CDTF">2023-04-06T15:22:12Z</dcterms:modified>
</cp:coreProperties>
</file>