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oliviaburke/Dropbox (FCG)/Connecticut Strategy Work/CT PCMH/Program Design/PCPAC Data Requests/"/>
    </mc:Choice>
  </mc:AlternateContent>
  <xr:revisionPtr revIDLastSave="0" documentId="13_ncr:1_{5D7A130F-25BE-924F-B5DA-F821CEF26F21}" xr6:coauthVersionLast="47" xr6:coauthVersionMax="47" xr10:uidLastSave="{00000000-0000-0000-0000-000000000000}"/>
  <bookViews>
    <workbookView xWindow="34900" yWindow="1040" windowWidth="32300" windowHeight="15960" xr2:uid="{8824B7A3-BAFF-B34A-8121-0BC951F50B38}"/>
  </bookViews>
  <sheets>
    <sheet name="Table of Contents" sheetId="9" r:id="rId1"/>
    <sheet name="Unattributed - by COE" sheetId="5" r:id="rId2"/>
    <sheet name="Unattributed - by RE" sheetId="6" r:id="rId3"/>
    <sheet name="Unattributed - by Age" sheetId="7" r:id="rId4"/>
    <sheet name="Unattributed - by Gender" sheetId="8" r:id="rId5"/>
    <sheet name="Attribution Process + FAQ" sheetId="10" r:id="rId6"/>
    <sheet name="Pediatric Cost-Util - by COE" sheetId="2" r:id="rId7"/>
    <sheet name="Pediatric Cost-Util - by RE" sheetId="3" r:id="rId8"/>
    <sheet name="Pediatric Cost-Util - by Gender" sheetId="4" r:id="rId9"/>
    <sheet name="Quality by R-E" sheetId="12" r:id="rId10"/>
    <sheet name="Measures" sheetId="13" r:id="rId11"/>
    <sheet name="White" sheetId="14" r:id="rId12"/>
    <sheet name="BAA" sheetId="15" r:id="rId13"/>
    <sheet name="Asian" sheetId="16" r:id="rId14"/>
    <sheet name="Hispanic" sheetId="17" r:id="rId15"/>
    <sheet name="NA-PI" sheetId="18" r:id="rId16"/>
    <sheet name="Multiple" sheetId="19" r:id="rId17"/>
    <sheet name="Quality by Practice Setting" sheetId="20" r:id="rId18"/>
  </sheets>
  <externalReferences>
    <externalReference r:id="rId19"/>
  </externalReferences>
  <definedNames>
    <definedName name="_xlnm._FilterDatabase" localSheetId="10" hidden="1">Measures!$B$4:$V$44</definedName>
    <definedName name="_xlnm._FilterDatabase" localSheetId="17" hidden="1">'Quality by Practice Setting'!$A$3:$Z$3</definedName>
    <definedName name="Measure_by_Setting_RE_MY2020">#REF!</definedName>
    <definedName name="_xlnm.Print_Area" localSheetId="17">'Quality by Practice Setting'!$A$1:$V$62</definedName>
    <definedName name="_xlnm.Print_Titles" localSheetId="17">'Quality by Practice Setting'!$1:$3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0" l="1"/>
  <c r="J5" i="20"/>
  <c r="N5" i="20"/>
  <c r="R5" i="20"/>
  <c r="V5" i="20"/>
  <c r="F6" i="20"/>
  <c r="J6" i="20"/>
  <c r="N6" i="20"/>
  <c r="R6" i="20"/>
  <c r="V6" i="20"/>
  <c r="F7" i="20"/>
  <c r="J7" i="20"/>
  <c r="N7" i="20"/>
  <c r="R7" i="20"/>
  <c r="V7" i="20"/>
  <c r="F8" i="20"/>
  <c r="J8" i="20"/>
  <c r="N8" i="20"/>
  <c r="R8" i="20"/>
  <c r="V8" i="20"/>
  <c r="F9" i="20"/>
  <c r="J9" i="20"/>
  <c r="N9" i="20"/>
  <c r="R9" i="20"/>
  <c r="V9" i="20"/>
  <c r="F10" i="20"/>
  <c r="J10" i="20"/>
  <c r="N10" i="20"/>
  <c r="R10" i="20"/>
  <c r="V10" i="20"/>
  <c r="F11" i="20"/>
  <c r="J11" i="20"/>
  <c r="N11" i="20"/>
  <c r="R11" i="20"/>
  <c r="V11" i="20"/>
  <c r="F12" i="20"/>
  <c r="J12" i="20"/>
  <c r="N12" i="20"/>
  <c r="R12" i="20"/>
  <c r="V12" i="20"/>
  <c r="F13" i="20"/>
  <c r="J13" i="20"/>
  <c r="N13" i="20"/>
  <c r="R13" i="20"/>
  <c r="V13" i="20"/>
  <c r="F14" i="20"/>
  <c r="J14" i="20"/>
  <c r="N14" i="20"/>
  <c r="R14" i="20"/>
  <c r="V14" i="20"/>
  <c r="F15" i="20"/>
  <c r="J15" i="20"/>
  <c r="N15" i="20"/>
  <c r="R15" i="20"/>
  <c r="V15" i="20"/>
  <c r="F17" i="20"/>
  <c r="J17" i="20"/>
  <c r="N17" i="20"/>
  <c r="R17" i="20"/>
  <c r="V17" i="20"/>
  <c r="F18" i="20"/>
  <c r="J18" i="20"/>
  <c r="N18" i="20"/>
  <c r="R18" i="20"/>
  <c r="V18" i="20"/>
  <c r="F19" i="20"/>
  <c r="J19" i="20"/>
  <c r="N19" i="20"/>
  <c r="R19" i="20"/>
  <c r="V19" i="20"/>
  <c r="F21" i="20"/>
  <c r="J21" i="20"/>
  <c r="N21" i="20"/>
  <c r="R21" i="20"/>
  <c r="V21" i="20"/>
  <c r="F22" i="20"/>
  <c r="J22" i="20"/>
  <c r="N22" i="20"/>
  <c r="R22" i="20"/>
  <c r="V22" i="20"/>
  <c r="F23" i="20"/>
  <c r="J23" i="20"/>
  <c r="N23" i="20"/>
  <c r="R23" i="20"/>
  <c r="V23" i="20"/>
  <c r="F25" i="20"/>
  <c r="J25" i="20"/>
  <c r="N25" i="20"/>
  <c r="R25" i="20"/>
  <c r="V25" i="20"/>
  <c r="F26" i="20"/>
  <c r="J26" i="20"/>
  <c r="N26" i="20"/>
  <c r="R26" i="20"/>
  <c r="V26" i="20"/>
  <c r="F27" i="20"/>
  <c r="J27" i="20"/>
  <c r="N27" i="20"/>
  <c r="R27" i="20"/>
  <c r="V27" i="20"/>
  <c r="F28" i="20"/>
  <c r="J28" i="20"/>
  <c r="N28" i="20"/>
  <c r="R28" i="20"/>
  <c r="V28" i="20"/>
  <c r="F29" i="20"/>
  <c r="J29" i="20"/>
  <c r="N29" i="20"/>
  <c r="R29" i="20"/>
  <c r="V29" i="20"/>
  <c r="F30" i="20"/>
  <c r="J30" i="20"/>
  <c r="N30" i="20"/>
  <c r="R30" i="20"/>
  <c r="V30" i="20"/>
  <c r="F31" i="20"/>
  <c r="J31" i="20"/>
  <c r="N31" i="20"/>
  <c r="R31" i="20"/>
  <c r="V31" i="20"/>
  <c r="F33" i="20"/>
  <c r="J33" i="20"/>
  <c r="N33" i="20"/>
  <c r="R33" i="20"/>
  <c r="V33" i="20"/>
  <c r="F34" i="20"/>
  <c r="J34" i="20"/>
  <c r="N34" i="20"/>
  <c r="R34" i="20"/>
  <c r="V34" i="20"/>
  <c r="F35" i="20"/>
  <c r="J35" i="20"/>
  <c r="N35" i="20"/>
  <c r="R35" i="20"/>
  <c r="V35" i="20"/>
  <c r="F37" i="20"/>
  <c r="J37" i="20"/>
  <c r="N37" i="20"/>
  <c r="R37" i="20"/>
  <c r="V37" i="20"/>
  <c r="F38" i="20"/>
  <c r="J38" i="20"/>
  <c r="N38" i="20"/>
  <c r="R38" i="20"/>
  <c r="V38" i="20"/>
  <c r="F39" i="20"/>
  <c r="J39" i="20"/>
  <c r="N39" i="20"/>
  <c r="R39" i="20"/>
  <c r="V39" i="20"/>
  <c r="F40" i="20"/>
  <c r="J40" i="20"/>
  <c r="N40" i="20"/>
  <c r="R40" i="20"/>
  <c r="V40" i="20"/>
  <c r="F41" i="20"/>
  <c r="J41" i="20"/>
  <c r="N41" i="20"/>
  <c r="R41" i="20"/>
  <c r="V41" i="20"/>
  <c r="F42" i="20"/>
  <c r="J42" i="20"/>
  <c r="N42" i="20"/>
  <c r="R42" i="20"/>
  <c r="V42" i="20"/>
  <c r="F43" i="20"/>
  <c r="J43" i="20"/>
  <c r="N43" i="20"/>
  <c r="R43" i="20"/>
  <c r="V43" i="20"/>
  <c r="F44" i="20"/>
  <c r="J44" i="20"/>
  <c r="N44" i="20"/>
  <c r="R44" i="20"/>
  <c r="V44" i="20"/>
  <c r="F45" i="20"/>
  <c r="J45" i="20"/>
  <c r="N45" i="20"/>
  <c r="R45" i="20"/>
  <c r="V45" i="20"/>
  <c r="F47" i="20"/>
  <c r="J47" i="20"/>
  <c r="N47" i="20"/>
  <c r="R47" i="20"/>
  <c r="V47" i="20"/>
  <c r="F48" i="20"/>
  <c r="J48" i="20"/>
  <c r="N48" i="20"/>
  <c r="R48" i="20"/>
  <c r="V48" i="20"/>
  <c r="F49" i="20"/>
  <c r="J49" i="20"/>
  <c r="N49" i="20"/>
  <c r="R49" i="20"/>
  <c r="V49" i="20"/>
  <c r="F50" i="20"/>
  <c r="J50" i="20"/>
  <c r="N50" i="20"/>
  <c r="R50" i="20"/>
  <c r="V50" i="20"/>
  <c r="F51" i="20"/>
  <c r="J51" i="20"/>
  <c r="N51" i="20"/>
  <c r="R51" i="20"/>
  <c r="V51" i="20"/>
  <c r="F52" i="20"/>
  <c r="J52" i="20"/>
  <c r="N52" i="20"/>
  <c r="R52" i="20"/>
  <c r="V52" i="20"/>
  <c r="F53" i="20"/>
  <c r="J53" i="20"/>
  <c r="N53" i="20"/>
  <c r="R53" i="20"/>
  <c r="V53" i="20"/>
  <c r="F54" i="20"/>
  <c r="J54" i="20"/>
  <c r="N54" i="20"/>
  <c r="R54" i="20"/>
  <c r="V54" i="20"/>
  <c r="F55" i="20"/>
  <c r="J55" i="20"/>
  <c r="N55" i="20"/>
  <c r="R55" i="20"/>
  <c r="V55" i="20"/>
  <c r="J5" i="13" l="1"/>
  <c r="K5" i="13"/>
  <c r="L5" i="13"/>
  <c r="M5" i="13"/>
  <c r="N5" i="13"/>
  <c r="J6" i="13"/>
  <c r="K6" i="13"/>
  <c r="L6" i="13"/>
  <c r="M6" i="13"/>
  <c r="N6" i="13"/>
  <c r="J7" i="13"/>
  <c r="K7" i="13"/>
  <c r="L7" i="13"/>
  <c r="M7" i="13"/>
  <c r="N7" i="13"/>
  <c r="J8" i="13"/>
  <c r="K8" i="13"/>
  <c r="L8" i="13"/>
  <c r="M8" i="13"/>
  <c r="N8" i="13"/>
  <c r="J9" i="13"/>
  <c r="K9" i="13"/>
  <c r="L9" i="13"/>
  <c r="M9" i="13"/>
  <c r="N9" i="13"/>
  <c r="J10" i="13"/>
  <c r="K10" i="13"/>
  <c r="L10" i="13"/>
  <c r="M10" i="13"/>
  <c r="N10" i="13"/>
  <c r="J11" i="13"/>
  <c r="K11" i="13"/>
  <c r="L11" i="13"/>
  <c r="M11" i="13"/>
  <c r="N11" i="13"/>
  <c r="J12" i="13"/>
  <c r="K12" i="13"/>
  <c r="L12" i="13"/>
  <c r="M12" i="13"/>
  <c r="N12" i="13"/>
  <c r="J13" i="13"/>
  <c r="K13" i="13"/>
  <c r="L13" i="13"/>
  <c r="M13" i="13"/>
  <c r="N13" i="13"/>
  <c r="J14" i="13"/>
  <c r="K14" i="13"/>
  <c r="L14" i="13"/>
  <c r="M14" i="13"/>
  <c r="N14" i="13"/>
  <c r="J15" i="13"/>
  <c r="K15" i="13"/>
  <c r="L15" i="13"/>
  <c r="M15" i="13"/>
  <c r="N15" i="13"/>
  <c r="J16" i="13"/>
  <c r="K16" i="13"/>
  <c r="L16" i="13"/>
  <c r="M16" i="13"/>
  <c r="N16" i="13"/>
  <c r="J17" i="13"/>
  <c r="K17" i="13"/>
  <c r="L17" i="13"/>
  <c r="M17" i="13"/>
  <c r="N17" i="13"/>
  <c r="J18" i="13"/>
  <c r="K18" i="13"/>
  <c r="L18" i="13"/>
  <c r="M18" i="13"/>
  <c r="N18" i="13"/>
  <c r="J19" i="13"/>
  <c r="K19" i="13"/>
  <c r="L19" i="13"/>
  <c r="M19" i="13"/>
  <c r="N19" i="13"/>
  <c r="J20" i="13"/>
  <c r="K20" i="13"/>
  <c r="L20" i="13"/>
  <c r="M20" i="13"/>
  <c r="N20" i="13"/>
  <c r="J21" i="13"/>
  <c r="K21" i="13"/>
  <c r="L21" i="13"/>
  <c r="M21" i="13"/>
  <c r="N21" i="13"/>
  <c r="J22" i="13"/>
  <c r="K22" i="13"/>
  <c r="L22" i="13"/>
  <c r="M22" i="13"/>
  <c r="N22" i="13"/>
  <c r="J23" i="13"/>
  <c r="K23" i="13"/>
  <c r="L23" i="13"/>
  <c r="M23" i="13"/>
  <c r="N23" i="13"/>
  <c r="J24" i="13"/>
  <c r="K24" i="13"/>
  <c r="L24" i="13"/>
  <c r="M24" i="13"/>
  <c r="N24" i="13"/>
  <c r="J25" i="13"/>
  <c r="K25" i="13"/>
  <c r="L25" i="13"/>
  <c r="M25" i="13"/>
  <c r="N25" i="13"/>
  <c r="J26" i="13"/>
  <c r="K26" i="13"/>
  <c r="L26" i="13"/>
  <c r="M26" i="13"/>
  <c r="N26" i="13"/>
  <c r="J27" i="13"/>
  <c r="K27" i="13"/>
  <c r="L27" i="13"/>
  <c r="M27" i="13"/>
  <c r="N27" i="13"/>
  <c r="J28" i="13"/>
  <c r="K28" i="13"/>
  <c r="L28" i="13"/>
  <c r="M28" i="13"/>
  <c r="N28" i="13"/>
  <c r="J29" i="13"/>
  <c r="K29" i="13"/>
  <c r="L29" i="13"/>
  <c r="M29" i="13"/>
  <c r="N29" i="13"/>
  <c r="J30" i="13"/>
  <c r="K30" i="13"/>
  <c r="L30" i="13"/>
  <c r="M30" i="13"/>
  <c r="N30" i="13"/>
  <c r="J31" i="13"/>
  <c r="K31" i="13"/>
  <c r="L31" i="13"/>
  <c r="M31" i="13"/>
  <c r="N31" i="13"/>
  <c r="J32" i="13"/>
  <c r="K32" i="13"/>
  <c r="L32" i="13"/>
  <c r="M32" i="13"/>
  <c r="N32" i="13"/>
  <c r="J33" i="13"/>
  <c r="K33" i="13"/>
  <c r="L33" i="13"/>
  <c r="M33" i="13"/>
  <c r="N33" i="13"/>
  <c r="J34" i="13"/>
  <c r="K34" i="13"/>
  <c r="L34" i="13"/>
  <c r="M34" i="13"/>
  <c r="N34" i="13"/>
  <c r="J35" i="13"/>
  <c r="K35" i="13"/>
  <c r="L35" i="13"/>
  <c r="M35" i="13"/>
  <c r="N35" i="13"/>
  <c r="J36" i="13"/>
  <c r="K36" i="13"/>
  <c r="L36" i="13"/>
  <c r="M36" i="13"/>
  <c r="N36" i="13"/>
  <c r="J37" i="13"/>
  <c r="K37" i="13"/>
  <c r="L37" i="13"/>
  <c r="M37" i="13"/>
  <c r="N37" i="13"/>
  <c r="J38" i="13"/>
  <c r="K38" i="13"/>
  <c r="L38" i="13"/>
  <c r="M38" i="13"/>
  <c r="N38" i="13"/>
  <c r="J39" i="13"/>
  <c r="K39" i="13"/>
  <c r="L39" i="13"/>
  <c r="M39" i="13"/>
  <c r="N39" i="13"/>
  <c r="J40" i="13"/>
  <c r="K40" i="13"/>
  <c r="L40" i="13"/>
  <c r="M40" i="13"/>
  <c r="N40" i="13"/>
  <c r="J41" i="13"/>
  <c r="K41" i="13"/>
  <c r="L41" i="13"/>
  <c r="M41" i="13"/>
  <c r="N41" i="13"/>
  <c r="J42" i="13"/>
  <c r="K42" i="13"/>
  <c r="L42" i="13"/>
  <c r="M42" i="13"/>
  <c r="N42" i="13"/>
  <c r="J43" i="13"/>
  <c r="K43" i="13"/>
  <c r="L43" i="13"/>
  <c r="M43" i="13"/>
  <c r="N43" i="13"/>
  <c r="J44" i="13"/>
  <c r="K44" i="13"/>
  <c r="L44" i="13"/>
  <c r="M44" i="13"/>
  <c r="N44" i="13"/>
  <c r="H12" i="8" l="1"/>
  <c r="I10" i="8" s="1"/>
  <c r="M12" i="8"/>
  <c r="N10" i="8" s="1"/>
  <c r="M18" i="8"/>
  <c r="N18" i="8"/>
  <c r="O18" i="8"/>
  <c r="P18" i="8"/>
  <c r="Q18" i="8"/>
  <c r="R18" i="8"/>
  <c r="S18" i="8"/>
  <c r="T18" i="8"/>
  <c r="M19" i="8"/>
  <c r="N19" i="8"/>
  <c r="O19" i="8"/>
  <c r="P19" i="8"/>
  <c r="Q19" i="8"/>
  <c r="R19" i="8"/>
  <c r="S19" i="8"/>
  <c r="T19" i="8"/>
  <c r="M20" i="8"/>
  <c r="N20" i="8"/>
  <c r="O20" i="8"/>
  <c r="P20" i="8"/>
  <c r="Q20" i="8"/>
  <c r="R20" i="8"/>
  <c r="S20" i="8"/>
  <c r="T20" i="8"/>
  <c r="H13" i="7"/>
  <c r="I11" i="7" s="1"/>
  <c r="M13" i="7"/>
  <c r="N12" i="7" s="1"/>
  <c r="N13" i="7"/>
  <c r="M19" i="7"/>
  <c r="N19" i="7"/>
  <c r="O19" i="7"/>
  <c r="P19" i="7"/>
  <c r="Q19" i="7"/>
  <c r="R19" i="7"/>
  <c r="S19" i="7"/>
  <c r="T19" i="7"/>
  <c r="M20" i="7"/>
  <c r="N20" i="7"/>
  <c r="O20" i="7"/>
  <c r="P20" i="7"/>
  <c r="Q20" i="7"/>
  <c r="R20" i="7"/>
  <c r="S20" i="7"/>
  <c r="T20" i="7"/>
  <c r="M21" i="7"/>
  <c r="N21" i="7"/>
  <c r="O21" i="7"/>
  <c r="P21" i="7"/>
  <c r="Q21" i="7"/>
  <c r="R21" i="7"/>
  <c r="S21" i="7"/>
  <c r="T21" i="7"/>
  <c r="K8" i="6"/>
  <c r="N8" i="6"/>
  <c r="K9" i="6"/>
  <c r="N9" i="6"/>
  <c r="K10" i="6"/>
  <c r="N10" i="6"/>
  <c r="K11" i="6"/>
  <c r="N11" i="6"/>
  <c r="K12" i="6"/>
  <c r="N12" i="6"/>
  <c r="K13" i="6"/>
  <c r="N13" i="6"/>
  <c r="K14" i="6"/>
  <c r="N14" i="6"/>
  <c r="K15" i="6"/>
  <c r="N15" i="6"/>
  <c r="M21" i="6"/>
  <c r="N21" i="6"/>
  <c r="O21" i="6"/>
  <c r="P21" i="6"/>
  <c r="Q21" i="6"/>
  <c r="R21" i="6"/>
  <c r="S21" i="6"/>
  <c r="T21" i="6"/>
  <c r="M22" i="6"/>
  <c r="N22" i="6"/>
  <c r="O22" i="6"/>
  <c r="P22" i="6"/>
  <c r="Q22" i="6"/>
  <c r="R22" i="6"/>
  <c r="S22" i="6"/>
  <c r="T22" i="6"/>
  <c r="M23" i="6"/>
  <c r="N23" i="6"/>
  <c r="O23" i="6"/>
  <c r="P23" i="6"/>
  <c r="Q23" i="6"/>
  <c r="R23" i="6"/>
  <c r="S23" i="6"/>
  <c r="T23" i="6"/>
  <c r="M24" i="6"/>
  <c r="N24" i="6"/>
  <c r="O24" i="6"/>
  <c r="P24" i="6"/>
  <c r="Q24" i="6"/>
  <c r="R24" i="6"/>
  <c r="S24" i="6"/>
  <c r="T24" i="6"/>
  <c r="M25" i="6"/>
  <c r="N25" i="6"/>
  <c r="O25" i="6"/>
  <c r="P25" i="6"/>
  <c r="Q25" i="6"/>
  <c r="R25" i="6"/>
  <c r="S25" i="6"/>
  <c r="T25" i="6"/>
  <c r="M26" i="6"/>
  <c r="N26" i="6"/>
  <c r="O26" i="6"/>
  <c r="P26" i="6"/>
  <c r="Q26" i="6"/>
  <c r="R26" i="6"/>
  <c r="S26" i="6"/>
  <c r="T26" i="6"/>
  <c r="M27" i="6"/>
  <c r="N27" i="6"/>
  <c r="O27" i="6"/>
  <c r="P27" i="6"/>
  <c r="Q27" i="6"/>
  <c r="R27" i="6"/>
  <c r="S27" i="6"/>
  <c r="T27" i="6"/>
  <c r="M28" i="6"/>
  <c r="N28" i="6"/>
  <c r="O28" i="6"/>
  <c r="P28" i="6"/>
  <c r="Q28" i="6"/>
  <c r="R28" i="6"/>
  <c r="S28" i="6"/>
  <c r="T28" i="6"/>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N11" i="7" l="1"/>
  <c r="N12" i="8"/>
  <c r="I13" i="7"/>
  <c r="I12" i="8"/>
  <c r="N11" i="8"/>
  <c r="I12" i="7"/>
  <c r="I11" i="8"/>
</calcChain>
</file>

<file path=xl/sharedStrings.xml><?xml version="1.0" encoding="utf-8"?>
<sst xmlns="http://schemas.openxmlformats.org/spreadsheetml/2006/main" count="868" uniqueCount="312">
  <si>
    <t>Services</t>
  </si>
  <si>
    <t>Vision</t>
  </si>
  <si>
    <t>Visits</t>
  </si>
  <si>
    <t>Physician Services – All</t>
  </si>
  <si>
    <t>Prescriptions</t>
  </si>
  <si>
    <t>Pharmacy</t>
  </si>
  <si>
    <t>Other Practitioner</t>
  </si>
  <si>
    <t>UniqueClaims</t>
  </si>
  <si>
    <t>Medicare Crossover</t>
  </si>
  <si>
    <t>Independent Radiology</t>
  </si>
  <si>
    <t>Independent Lab</t>
  </si>
  <si>
    <t>Hospital Outpatient – Emergency Room</t>
  </si>
  <si>
    <t>Hospital Outpatient – All Other</t>
  </si>
  <si>
    <t>Admits</t>
  </si>
  <si>
    <t>Hospital Inpatient</t>
  </si>
  <si>
    <t>Hospice</t>
  </si>
  <si>
    <t>Home Health Services</t>
  </si>
  <si>
    <t>FQHC – Mental Health</t>
  </si>
  <si>
    <t>FQHC – Medical</t>
  </si>
  <si>
    <t>FQHC – Dental</t>
  </si>
  <si>
    <t>Durable Medical Equipment</t>
  </si>
  <si>
    <t>Dental</t>
  </si>
  <si>
    <t>Clinic Services</t>
  </si>
  <si>
    <t>All Other</t>
  </si>
  <si>
    <t>Totals</t>
  </si>
  <si>
    <t>%</t>
  </si>
  <si>
    <t>PMPM</t>
  </si>
  <si>
    <t>Unit Cost</t>
  </si>
  <si>
    <t>Paid</t>
  </si>
  <si>
    <t>Util/1000</t>
  </si>
  <si>
    <t>UnitCost</t>
  </si>
  <si>
    <t>Util</t>
  </si>
  <si>
    <t>Util Type</t>
  </si>
  <si>
    <t>COE Description</t>
  </si>
  <si>
    <t>Trends</t>
  </si>
  <si>
    <t>2022, Pd thru May 2023</t>
  </si>
  <si>
    <t>2021, Pd thru May 2023</t>
  </si>
  <si>
    <t>Total Child MM</t>
  </si>
  <si>
    <t>Member Months</t>
  </si>
  <si>
    <t>2021 and 2022 Service Dates paid thru May 2023</t>
  </si>
  <si>
    <t>by COE</t>
  </si>
  <si>
    <t>All Responsibilities</t>
  </si>
  <si>
    <t>Child  (Excludes Adults)</t>
  </si>
  <si>
    <t>White/Caucasian Non-Hispanic</t>
  </si>
  <si>
    <t>Unknown Non-Hispanic</t>
  </si>
  <si>
    <t>Native American/Pacific Islander Non-Hispanic</t>
  </si>
  <si>
    <t>Multiple Races Non-Hispanic</t>
  </si>
  <si>
    <t>Hispanic</t>
  </si>
  <si>
    <t>Black/African American Non-Hispanic</t>
  </si>
  <si>
    <t>Asian Non-Hispanic</t>
  </si>
  <si>
    <t>Member Race/Ethnicity</t>
  </si>
  <si>
    <t>Total</t>
  </si>
  <si>
    <t>by Race/Ethnicity Categories</t>
  </si>
  <si>
    <t>Child  (Age &lt;=20)</t>
  </si>
  <si>
    <t>MALE</t>
  </si>
  <si>
    <t>FEMALE</t>
  </si>
  <si>
    <t>Member Gender</t>
  </si>
  <si>
    <t>Male</t>
  </si>
  <si>
    <t>Female</t>
  </si>
  <si>
    <t>by Gender</t>
  </si>
  <si>
    <t>Child</t>
  </si>
  <si>
    <r>
      <t xml:space="preserve">Variance </t>
    </r>
    <r>
      <rPr>
        <b/>
        <sz val="10"/>
        <color theme="1"/>
        <rFont val="Calibri"/>
        <family val="2"/>
        <scheme val="minor"/>
      </rPr>
      <t xml:space="preserve"> (Attributed over Unattributed)</t>
    </r>
  </si>
  <si>
    <t>Attributed Members</t>
  </si>
  <si>
    <t>Unattributed Members</t>
  </si>
  <si>
    <t>Total Population</t>
  </si>
  <si>
    <t>All Attributed</t>
  </si>
  <si>
    <t>Unattributed</t>
  </si>
  <si>
    <t xml:space="preserve">% of Total 2022 </t>
  </si>
  <si>
    <t>2022</t>
  </si>
  <si>
    <t>2022 Service Dates paid thru May 2023</t>
  </si>
  <si>
    <t>All Age Groups, Genders, and Race/Ethnicity Categories</t>
  </si>
  <si>
    <t>By COE</t>
  </si>
  <si>
    <t>Total Unatributed Population Compared to Total Attributed Population</t>
  </si>
  <si>
    <t>Variance  (Attributed over Unattributed)</t>
  </si>
  <si>
    <t>% of Total</t>
  </si>
  <si>
    <t>2022 Member Months</t>
  </si>
  <si>
    <t>All Age Groups, Genders, and COEs</t>
  </si>
  <si>
    <t>By Race/Ethnicity Category</t>
  </si>
  <si>
    <t>Adult</t>
  </si>
  <si>
    <t>Age Group Claim</t>
  </si>
  <si>
    <t>Child defined as Members 20 years old or younger at time of claim</t>
  </si>
  <si>
    <t>Age Groups</t>
  </si>
  <si>
    <t>Total Unatributed Population</t>
  </si>
  <si>
    <t>Gender</t>
  </si>
  <si>
    <r>
      <t xml:space="preserve">Data Compendium: </t>
    </r>
    <r>
      <rPr>
        <sz val="18"/>
        <color theme="1"/>
        <rFont val="Calibri"/>
        <family val="2"/>
        <scheme val="minor"/>
      </rPr>
      <t>Table of Contents</t>
    </r>
  </si>
  <si>
    <t>MY 2021 Summary of Health Measures by Race/Ethnicity</t>
  </si>
  <si>
    <t>Native American/Pacific Islander - Non-Hispanic</t>
  </si>
  <si>
    <t># Measures with Lowest/Worse rate by Race/Ethnicity (Excluding Unknown)</t>
  </si>
  <si>
    <t>Hispanic Rate compared to White Caucasian Non-Hispanic</t>
  </si>
  <si>
    <t>Black/African American Non-Hispanic compared to White Caucasian Non-Hispanic</t>
  </si>
  <si>
    <t># Measures with Worse Rate</t>
  </si>
  <si>
    <t># Measures with Better Rate</t>
  </si>
  <si>
    <t>Race/Ethnicity Measure Rate Gaps</t>
  </si>
  <si>
    <t xml:space="preserve">*HEDIS® COPYRIGHT NOTICE AND DISCLAIMER
The HEDIS® measures and specifications were developed by and are owned by NCQA. The HEDIS measures and specifications are not clinical guidelines and do not establish a standard of medical care. NCQA makes no representations, warranties, or endorsement about the quality of any organization or physician that uses or reports performance measures and NCQA has no liability to anyone who relies on such measures and specifications. NCQA holds a copyright in these materials and can rescind or alter these materials at any time. These materials may not be modified by anyone other than NCQA. Use of the Rules for Allowable Adjustments of HEDIS to make permitted adjustments of the materials does not constitute a modification. Any commercial use and/or internal or external reproduction, distribution and publication must be approved by NCQA and are subject to a license at the discretion of NCQA. Any use of the materials to identify records or calculate measure results, for example, requires a custom license and may necessitate certification pursuant to NCQA’s Measure Certification Program. Reprinted with permission by NCQA. © 2022 NCQA, all rights reserved.
Limited proprietary coding is contained in the measure specifications for convenience. NCQA disclaims all liability for use or accuracy of any third-party code values contained in the specifications.
The American Medical Association holds a copyright to the CPT® codes contained in the measure specifications. 
The American Hospital Association holds a copyright to the Uniform Billing Codes (“UB”) contained in the measure specifications. The UB Codes in the HEDIS specifications are included with the permission of the AHA. The UB Codes contained in the HEDIS specifications may be used by health plans and other health care delivery organizations for the purpose of calculating and reporting HEDIS measure results or using HEDIS measure results for their internal quality improvement purposes. All other uses of the UB Codes require a license from the AHA. Anyone desiring to use the UB Codes in a commercial product to generate HEDIS results, or for any other commercial use, must obtain a commercial use license directly from the AHA. To inquire about licensing, contact ub04@aha.org.
</t>
  </si>
  <si>
    <r>
      <rPr>
        <vertAlign val="superscript"/>
        <sz val="9"/>
        <rFont val="Calibri"/>
        <family val="2"/>
      </rPr>
      <t>5</t>
    </r>
    <r>
      <rPr>
        <sz val="9"/>
        <rFont val="Calibri"/>
        <family val="2"/>
      </rPr>
      <t>New Provider Profile measure for MY 2020.</t>
    </r>
  </si>
  <si>
    <r>
      <rPr>
        <vertAlign val="superscript"/>
        <sz val="9"/>
        <rFont val="Calibri"/>
        <family val="2"/>
      </rPr>
      <t>4</t>
    </r>
    <r>
      <rPr>
        <sz val="9"/>
        <rFont val="Calibri"/>
        <family val="2"/>
      </rPr>
      <t>First-year or revised HEDIS® measure for MY2020.</t>
    </r>
  </si>
  <si>
    <r>
      <rPr>
        <vertAlign val="superscript"/>
        <sz val="9"/>
        <color theme="1"/>
        <rFont val="Calibri"/>
        <family val="2"/>
      </rPr>
      <t xml:space="preserve">3 </t>
    </r>
    <r>
      <rPr>
        <sz val="9"/>
        <color theme="1"/>
        <rFont val="Calibri"/>
        <family val="2"/>
      </rPr>
      <t xml:space="preserve">This measure includes members who have had an asthma ED visit that may have resulted in an inpatient admission. </t>
    </r>
  </si>
  <si>
    <r>
      <rPr>
        <vertAlign val="superscript"/>
        <sz val="9"/>
        <rFont val="Calibri"/>
        <family val="2"/>
      </rPr>
      <t xml:space="preserve">2 </t>
    </r>
    <r>
      <rPr>
        <sz val="9"/>
        <rFont val="Calibri"/>
        <family val="2"/>
      </rPr>
      <t>Lower rate indicates a better result.</t>
    </r>
  </si>
  <si>
    <r>
      <rPr>
        <vertAlign val="superscript"/>
        <sz val="9"/>
        <rFont val="Calibri"/>
        <family val="2"/>
      </rPr>
      <t xml:space="preserve">1 </t>
    </r>
    <r>
      <rPr>
        <sz val="9"/>
        <rFont val="Calibri"/>
        <family val="2"/>
      </rPr>
      <t>Hybrid measure: This hybrid measure is reported using administrative claims data only for all rates.</t>
    </r>
  </si>
  <si>
    <t>Notes:</t>
  </si>
  <si>
    <t>Y</t>
  </si>
  <si>
    <t>N</t>
  </si>
  <si>
    <r>
      <t>Well-Child Visits in the First 30 Months of Life - First 15 Months (HEDIS</t>
    </r>
    <r>
      <rPr>
        <vertAlign val="superscript"/>
        <sz val="11"/>
        <color theme="1"/>
        <rFont val="Calibri"/>
        <family val="2"/>
        <scheme val="minor"/>
      </rPr>
      <t>®</t>
    </r>
    <r>
      <rPr>
        <sz val="12"/>
        <color theme="1"/>
        <rFont val="Calibri"/>
        <family val="2"/>
        <scheme val="minor"/>
      </rPr>
      <t xml:space="preserve">  MY2021)</t>
    </r>
  </si>
  <si>
    <t>W30-First15</t>
  </si>
  <si>
    <r>
      <t>Well-Child Visits in the First 30 Months of Life - Age 15-30 Months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4,5</t>
    </r>
  </si>
  <si>
    <t>W30-15to30</t>
  </si>
  <si>
    <r>
      <t>Weight Assessment and Counseling for Nutrition and Physical Activity for Children/Adolescents - Counseling for Physical Activity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</si>
  <si>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WCC-Physical</t>
  </si>
  <si>
    <r>
      <t>Weight Assessment and Counseling for Nutrition and Physical Activity for Children/Adolescents - Counseling for Nutrition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</si>
  <si>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WCC-Nutrition</t>
  </si>
  <si>
    <r>
      <t>Weight Assessment and Counseling for Nutrition and Physical Activity for Children/Adolescents - BMI Percentile Documentation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</si>
  <si>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WCC-BMI</t>
  </si>
  <si>
    <r>
      <t>Use of Opioids at High Dosage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2</t>
    </r>
  </si>
  <si>
    <t>HDO</t>
  </si>
  <si>
    <r>
      <t>Use of Imaging Studies for Low Back Pain (HEDIS</t>
    </r>
    <r>
      <rPr>
        <vertAlign val="superscript"/>
        <sz val="11"/>
        <color theme="1"/>
        <rFont val="Calibri"/>
        <family val="2"/>
        <scheme val="minor"/>
      </rPr>
      <t>®</t>
    </r>
    <r>
      <rPr>
        <sz val="12"/>
        <color theme="1"/>
        <rFont val="Calibri"/>
        <family val="2"/>
        <scheme val="minor"/>
      </rPr>
      <t xml:space="preserve"> MY2021)</t>
    </r>
  </si>
  <si>
    <t>LBP</t>
  </si>
  <si>
    <r>
      <t>Readmissions within 30 Days - Physical Health Only</t>
    </r>
    <r>
      <rPr>
        <vertAlign val="superscript"/>
        <sz val="11"/>
        <rFont val="Calibri"/>
        <family val="2"/>
        <scheme val="minor"/>
      </rPr>
      <t>2</t>
    </r>
  </si>
  <si>
    <t>Readmissions- PH Only</t>
  </si>
  <si>
    <r>
      <t>Readmissions within 30 Days - Physical Health and Behavioral Health</t>
    </r>
    <r>
      <rPr>
        <vertAlign val="superscript"/>
        <sz val="11"/>
        <rFont val="Calibri"/>
        <family val="2"/>
        <scheme val="minor"/>
      </rPr>
      <t>2</t>
    </r>
  </si>
  <si>
    <t>Readmissions- PH BH</t>
  </si>
  <si>
    <t>Psychiatric Medication Management</t>
  </si>
  <si>
    <t>Psy Med Mgmnt</t>
  </si>
  <si>
    <r>
      <t>Prenatal and Postpartum Care -Timeliness of Prenatal Care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</si>
  <si>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PPC-Prenatal</t>
  </si>
  <si>
    <r>
      <t>Prenatal and Postpartum Care - Postpartum Care (HEDIS</t>
    </r>
    <r>
      <rPr>
        <vertAlign val="superscript"/>
        <sz val="11"/>
        <color theme="1"/>
        <rFont val="Calibri"/>
        <family val="2"/>
        <scheme val="minor"/>
      </rPr>
      <t xml:space="preserve">® </t>
    </r>
    <r>
      <rPr>
        <sz val="12"/>
        <color theme="1"/>
        <rFont val="Calibri"/>
        <family val="2"/>
        <scheme val="minor"/>
      </rPr>
      <t>MY2021)</t>
    </r>
    <r>
      <rPr>
        <vertAlign val="superscript"/>
        <sz val="11"/>
        <color theme="1"/>
        <rFont val="Calibri"/>
        <family val="2"/>
        <scheme val="minor"/>
      </rPr>
      <t>1</t>
    </r>
  </si>
  <si>
    <t>PPC-Postpartum</t>
  </si>
  <si>
    <t>Post-Admission Follow-up Within Seven Days of  an Inpatient Discharge - Physical Health and Behavioral Health</t>
  </si>
  <si>
    <t>PAFU</t>
  </si>
  <si>
    <r>
      <t>Pharmacotherapy for Opioid Use Disorder (HEDIS</t>
    </r>
    <r>
      <rPr>
        <vertAlign val="superscript"/>
        <sz val="11"/>
        <color theme="1"/>
        <rFont val="Calibri"/>
        <family val="2"/>
        <scheme val="minor"/>
      </rPr>
      <t>®</t>
    </r>
    <r>
      <rPr>
        <sz val="12"/>
        <color theme="1"/>
        <rFont val="Calibri"/>
        <family val="2"/>
        <scheme val="minor"/>
      </rPr>
      <t xml:space="preserve"> MY2021)</t>
    </r>
  </si>
  <si>
    <t>POD</t>
  </si>
  <si>
    <r>
      <t>Metabolic Monitoring for Children and Adolescents on Antipsychotics (HEDIS</t>
    </r>
    <r>
      <rPr>
        <vertAlign val="superscript"/>
        <sz val="11"/>
        <color theme="1"/>
        <rFont val="Calibri"/>
        <family val="2"/>
        <scheme val="minor"/>
      </rPr>
      <t>®</t>
    </r>
    <r>
      <rPr>
        <sz val="12"/>
        <color theme="1"/>
        <rFont val="Calibri"/>
        <family val="2"/>
        <scheme val="minor"/>
      </rPr>
      <t xml:space="preserve"> MY2021)</t>
    </r>
  </si>
  <si>
    <t>APM</t>
  </si>
  <si>
    <r>
      <t>Lead Screening in Children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</si>
  <si>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LSC</t>
  </si>
  <si>
    <r>
      <t>Kidney Health Evaluation for Patients with Diabetes</t>
    </r>
    <r>
      <rPr>
        <vertAlign val="superscript"/>
        <sz val="11"/>
        <color theme="1"/>
        <rFont val="Calibri"/>
        <family val="2"/>
        <scheme val="minor"/>
      </rPr>
      <t>4,5</t>
    </r>
  </si>
  <si>
    <t>KED</t>
  </si>
  <si>
    <r>
      <t>Initiation and Engagement of Alcohol and Other Drug Abuse or Dependence Treatment - Initiation (HEDIS</t>
    </r>
    <r>
      <rPr>
        <vertAlign val="superscript"/>
        <sz val="11"/>
        <color theme="1"/>
        <rFont val="Calibri"/>
        <family val="2"/>
        <scheme val="minor"/>
      </rPr>
      <t>®</t>
    </r>
    <r>
      <rPr>
        <sz val="12"/>
        <color theme="1"/>
        <rFont val="Calibri"/>
        <family val="2"/>
        <scheme val="minor"/>
      </rPr>
      <t xml:space="preserve"> MY2021)</t>
    </r>
  </si>
  <si>
    <t>IET-I</t>
  </si>
  <si>
    <r>
      <t>Initiation and Engagement of Alcohol and Other Drug Abuse or Dependence Treatment - Engagement (HEDIS</t>
    </r>
    <r>
      <rPr>
        <vertAlign val="superscript"/>
        <sz val="11"/>
        <color theme="1"/>
        <rFont val="Calibri"/>
        <family val="2"/>
        <scheme val="minor"/>
      </rPr>
      <t>®</t>
    </r>
    <r>
      <rPr>
        <sz val="12"/>
        <color theme="1"/>
        <rFont val="Calibri"/>
        <family val="2"/>
        <scheme val="minor"/>
      </rPr>
      <t xml:space="preserve"> MY2021)</t>
    </r>
  </si>
  <si>
    <t>IET-E</t>
  </si>
  <si>
    <r>
      <t>Immunizations for Adolescents - HPV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</si>
  <si>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IMA</t>
  </si>
  <si>
    <r>
      <t>Follow-Up Care for Children Prescribed ADHD Medication - Initiation Phase (HEDIS</t>
    </r>
    <r>
      <rPr>
        <vertAlign val="superscript"/>
        <sz val="11"/>
        <color theme="1"/>
        <rFont val="Calibri"/>
        <family val="2"/>
        <scheme val="minor"/>
      </rPr>
      <t>®</t>
    </r>
    <r>
      <rPr>
        <sz val="12"/>
        <color theme="1"/>
        <rFont val="Calibri"/>
        <family val="2"/>
        <scheme val="minor"/>
      </rPr>
      <t xml:space="preserve"> MY2021)</t>
    </r>
  </si>
  <si>
    <t>ADDI</t>
  </si>
  <si>
    <r>
      <t>Follow-Up Care for Children Prescribed ADHD Medication - Continuation and Maintenance (C&amp;M) Phase (HEDIS</t>
    </r>
    <r>
      <rPr>
        <vertAlign val="superscript"/>
        <sz val="11"/>
        <color theme="1"/>
        <rFont val="Calibri"/>
        <family val="2"/>
        <scheme val="minor"/>
      </rPr>
      <t>®</t>
    </r>
    <r>
      <rPr>
        <sz val="12"/>
        <color theme="1"/>
        <rFont val="Calibri"/>
        <family val="2"/>
        <scheme val="minor"/>
      </rPr>
      <t xml:space="preserve"> MY2021)</t>
    </r>
  </si>
  <si>
    <t>ADDC</t>
  </si>
  <si>
    <t>Developmental Screening in the First Three Years of Life</t>
  </si>
  <si>
    <t>DEV-CH</t>
  </si>
  <si>
    <r>
      <t>Comprehensive Diabetes Care - Hemoglobin A1c (HbA1c) Testing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</si>
  <si>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CDC2</t>
  </si>
  <si>
    <r>
      <t>Comprehensive Diabetes Care - Eye Exam (Retinal) Performed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</si>
  <si>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CDC1</t>
  </si>
  <si>
    <r>
      <t>Chlamydia Screening in Women (HEDIS</t>
    </r>
    <r>
      <rPr>
        <vertAlign val="superscript"/>
        <sz val="11"/>
        <color theme="1"/>
        <rFont val="Calibri"/>
        <family val="2"/>
        <scheme val="minor"/>
      </rPr>
      <t>®</t>
    </r>
    <r>
      <rPr>
        <sz val="12"/>
        <color theme="1"/>
        <rFont val="Calibri"/>
        <family val="2"/>
        <scheme val="minor"/>
      </rPr>
      <t xml:space="preserve"> MY2021)</t>
    </r>
  </si>
  <si>
    <t>CHL</t>
  </si>
  <si>
    <r>
      <t>Child and Adolescent Well-Care Visits Total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4,5</t>
    </r>
  </si>
  <si>
    <t>WCV</t>
  </si>
  <si>
    <r>
      <t>Cervical Cancer Screening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1</t>
    </r>
  </si>
  <si>
    <t>CCS</t>
  </si>
  <si>
    <r>
      <t>Breast Cancer Screening (HEDIS</t>
    </r>
    <r>
      <rPr>
        <vertAlign val="superscript"/>
        <sz val="11"/>
        <color theme="1"/>
        <rFont val="Calibri"/>
        <family val="2"/>
        <scheme val="minor"/>
      </rPr>
      <t>®</t>
    </r>
    <r>
      <rPr>
        <sz val="12"/>
        <color theme="1"/>
        <rFont val="Calibri"/>
        <family val="2"/>
        <scheme val="minor"/>
      </rPr>
      <t xml:space="preserve"> MY2021)</t>
    </r>
  </si>
  <si>
    <t>BCS</t>
  </si>
  <si>
    <t>Behavioral Health Screening (Ages 1-18)</t>
  </si>
  <si>
    <t>Behavioral Health Screening (1-18)</t>
  </si>
  <si>
    <r>
      <t>Avoidance of Antibiotic Treatment for Acute Bronchitis/Bronchiolitis (HEDIS</t>
    </r>
    <r>
      <rPr>
        <vertAlign val="superscript"/>
        <sz val="11"/>
        <color theme="1"/>
        <rFont val="Calibri"/>
        <family val="2"/>
        <scheme val="minor"/>
      </rPr>
      <t>®</t>
    </r>
    <r>
      <rPr>
        <sz val="12"/>
        <color theme="1"/>
        <rFont val="Calibri"/>
        <family val="2"/>
        <scheme val="minor"/>
      </rPr>
      <t xml:space="preserve"> MY2021)</t>
    </r>
  </si>
  <si>
    <t>AAB</t>
  </si>
  <si>
    <r>
      <t>Asthma Patients with One or More Asthma-Related Emergency Room Visits (Ages 2-20)</t>
    </r>
    <r>
      <rPr>
        <vertAlign val="superscript"/>
        <sz val="11"/>
        <color theme="1"/>
        <rFont val="Calibri"/>
        <family val="2"/>
        <scheme val="minor"/>
      </rPr>
      <t>2,3</t>
    </r>
  </si>
  <si>
    <t>Asthma ED</t>
  </si>
  <si>
    <r>
      <t>Asthma Medication Ratio (HEDIS</t>
    </r>
    <r>
      <rPr>
        <vertAlign val="superscript"/>
        <sz val="11"/>
        <color theme="1"/>
        <rFont val="Calibri"/>
        <family val="2"/>
        <scheme val="minor"/>
      </rPr>
      <t>®</t>
    </r>
    <r>
      <rPr>
        <sz val="12"/>
        <color theme="1"/>
        <rFont val="Calibri"/>
        <family val="2"/>
        <scheme val="minor"/>
      </rPr>
      <t xml:space="preserve"> MY2021)</t>
    </r>
  </si>
  <si>
    <t>AMR</t>
  </si>
  <si>
    <r>
      <t>Appropriate Testing for Pharyngitis (HEDIS</t>
    </r>
    <r>
      <rPr>
        <vertAlign val="superscript"/>
        <sz val="11"/>
        <color theme="1"/>
        <rFont val="Calibri"/>
        <family val="2"/>
        <scheme val="minor"/>
      </rPr>
      <t>®</t>
    </r>
    <r>
      <rPr>
        <sz val="12"/>
        <color theme="1"/>
        <rFont val="Calibri"/>
        <family val="2"/>
        <scheme val="minor"/>
      </rPr>
      <t xml:space="preserve"> MY2021)</t>
    </r>
  </si>
  <si>
    <t>CWP</t>
  </si>
  <si>
    <r>
      <t>Antidepressant Medication Management - Effective Continuation Phase Treatment (HEDIS</t>
    </r>
    <r>
      <rPr>
        <vertAlign val="superscript"/>
        <sz val="11"/>
        <color theme="1"/>
        <rFont val="Calibri"/>
        <family val="2"/>
        <scheme val="minor"/>
      </rPr>
      <t xml:space="preserve">® </t>
    </r>
    <r>
      <rPr>
        <sz val="12"/>
        <color theme="1"/>
        <rFont val="Calibri"/>
        <family val="2"/>
        <scheme val="minor"/>
      </rPr>
      <t>MY2021)</t>
    </r>
  </si>
  <si>
    <t>AMM-C</t>
  </si>
  <si>
    <r>
      <t>Antidepressant Medication Management - Effective Acute Phase Treatment (HEDIS</t>
    </r>
    <r>
      <rPr>
        <vertAlign val="superscript"/>
        <sz val="11"/>
        <color theme="1"/>
        <rFont val="Calibri"/>
        <family val="2"/>
        <scheme val="minor"/>
      </rPr>
      <t>®</t>
    </r>
    <r>
      <rPr>
        <sz val="12"/>
        <color theme="1"/>
        <rFont val="Calibri"/>
        <family val="2"/>
        <scheme val="minor"/>
      </rPr>
      <t xml:space="preserve"> MY2021)</t>
    </r>
  </si>
  <si>
    <t>AMM-A</t>
  </si>
  <si>
    <t>Annual Fluoride Treatments (Ages 1 to 6)</t>
  </si>
  <si>
    <t>Annual Fluoride Treatments</t>
  </si>
  <si>
    <r>
      <t>Annual Dental Visit (HEDIS</t>
    </r>
    <r>
      <rPr>
        <vertAlign val="superscript"/>
        <sz val="11"/>
        <color theme="1"/>
        <rFont val="Calibri"/>
        <family val="2"/>
        <scheme val="minor"/>
      </rPr>
      <t>®</t>
    </r>
    <r>
      <rPr>
        <sz val="12"/>
        <color theme="1"/>
        <rFont val="Calibri"/>
        <family val="2"/>
        <scheme val="minor"/>
      </rPr>
      <t xml:space="preserve"> MY2021)</t>
    </r>
  </si>
  <si>
    <t>ADV</t>
  </si>
  <si>
    <r>
      <t>Ambulatory Care - ED Visits per 1000 MM (HEDIS</t>
    </r>
    <r>
      <rPr>
        <vertAlign val="superscript"/>
        <sz val="11"/>
        <color theme="1"/>
        <rFont val="Calibri"/>
        <family val="2"/>
        <scheme val="minor"/>
      </rPr>
      <t>®</t>
    </r>
    <r>
      <rPr>
        <sz val="12"/>
        <color theme="1"/>
        <rFont val="Calibri"/>
        <family val="2"/>
        <scheme val="minor"/>
      </rPr>
      <t xml:space="preserve"> MY2021)</t>
    </r>
    <r>
      <rPr>
        <vertAlign val="superscript"/>
        <sz val="11"/>
        <color theme="1"/>
        <rFont val="Calibri"/>
        <family val="2"/>
        <scheme val="minor"/>
      </rPr>
      <t>2</t>
    </r>
  </si>
  <si>
    <t>AMB</t>
  </si>
  <si>
    <r>
      <t>Adults’ Access to Preventive/Ambulatory Health Services (HEDIS</t>
    </r>
    <r>
      <rPr>
        <vertAlign val="superscript"/>
        <sz val="11"/>
        <color theme="1"/>
        <rFont val="Calibri"/>
        <family val="2"/>
        <scheme val="minor"/>
      </rPr>
      <t>®</t>
    </r>
    <r>
      <rPr>
        <sz val="12"/>
        <color theme="1"/>
        <rFont val="Calibri"/>
        <family val="2"/>
        <scheme val="minor"/>
      </rPr>
      <t xml:space="preserve"> MY2021)</t>
    </r>
  </si>
  <si>
    <t>AAP</t>
  </si>
  <si>
    <t>Multiple Races Non-Hispanic Rate Lowest/ Worse (Excluding Unknown)</t>
  </si>
  <si>
    <t>Native American/Pacific Islander Non-Hispanic Rate Lowest/ Worse (Excluding Unknown)</t>
  </si>
  <si>
    <t>White Caucasian Non-Hispanic Rate Lowest/ Worse (Excluding Unknown)</t>
  </si>
  <si>
    <t>Asian Non-Hispanic Rate Lowest/ Worse (Excluding Unknown)</t>
  </si>
  <si>
    <t>Hispanic Rate Lowest/ Worse (Excluding Unknown)</t>
  </si>
  <si>
    <t>Black/African American Non-Hispanic Rate Lowest/Worse (Excluding Unknown)</t>
  </si>
  <si>
    <t>Hispanic Rate Better Than or Equal to White/Caucasian Rate</t>
  </si>
  <si>
    <t>Black/African American Non-Hispanic Rate Better Than or Equal to White/Caucasian Rate</t>
  </si>
  <si>
    <t>Asian vs Black</t>
  </si>
  <si>
    <t>Hispanic vs Black</t>
  </si>
  <si>
    <t>White vs Asian</t>
  </si>
  <si>
    <t>White vs Hispanic</t>
  </si>
  <si>
    <t>White vs Black</t>
  </si>
  <si>
    <t>Native American/
Pacific Islander Non-Hispanic</t>
  </si>
  <si>
    <t>White/
Caucasian 
Non-Hispanic</t>
  </si>
  <si>
    <t>Measure Description</t>
  </si>
  <si>
    <t>Percentage Point Difference</t>
  </si>
  <si>
    <t>Measures highlighed in green are MY 2021 PCMH Performance Payment measures</t>
  </si>
  <si>
    <t>Measure Rate Comparison by Race/Ethnicity - MY 2021</t>
  </si>
  <si>
    <t>*HEDIS® COPYRIGHT NOTICE AND DISCLAIMER
The HEDIS® measures and specifications were developed by and are owned by NCQA. The HEDIS measures and specifications are not clinical guidelines and do not establish a standard of medical care. NCQA makes no representations, warranties, or endorsement about the quality of any organization or physician that uses or reports performance measures and NCQA has no liability to anyone who relies on such measures and specifications. NCQA holds a copyright in these materials and can rescind or alter these materials at any time. These materials may not be modified by anyone other than NCQA. Use of the Rules for Allowable Adjustments of HEDIS to make permitted adjustments of the materials does not constitute a modification. Any commercial use and/or internal or external reproduction, distribution and publication must be approved by NCQA and are subject to a license at the discretion of NCQA. Any use of the materials to identify records or calculate measure results, for example, requires a custom license and may necessitate certification pursuant to NCQA’s Measure Certification Program. Reprinted with permission by NCQA. © 2022 NCQA, all rights reserved.
Limited proprietary coding is contained in the measure specifications for convenience. NCQA disclaims all liability for use or accuracy of any third-party code values contained in the specifications.
The American Medical Association holds a copyright to the CPT® codes contained in the measure specifications. 
The American Hospital Association holds a copyright to the Uniform Billing Codes (“UB”) contained in the measure specifications. The UB Codes in the HEDIS specifications are included with the permission of the AHA. The UB Codes contained in the HEDIS specifications may be used by health plans and other health care delivery organizations for the purpose of calculating and reporting HEDIS measure results or using HEDIS measure results for their internal quality improvement purposes. All other uses of the UB Codes require a license from the AHA. Anyone desiring to use the UB Codes in a commercial product to generate HEDIS results, or for any other commercial use, must obtain a commercial use license directly from the AHA. To inquire about licensing, contact ub04@aha.org.</t>
  </si>
  <si>
    <t>n/a</t>
  </si>
  <si>
    <t>MY2021</t>
  </si>
  <si>
    <t>MY2020</t>
  </si>
  <si>
    <t>MY2019</t>
  </si>
  <si>
    <t>MY 2021 Measures with Lowest/Worst Rates for White Non-Hispanic</t>
  </si>
  <si>
    <t>MY 2021 Measures with Lowest/Worst Rates for Black/African American Non-Hispanic</t>
  </si>
  <si>
    <t>MY 2021 Measures with Lowest/Worst Rates for Asian Non-Hispanic</t>
  </si>
  <si>
    <t>MY 2021 Measures with Lowest/Worst Rates for Hispanic</t>
  </si>
  <si>
    <t>MY 2021 Measures with Lowest/Worst Rates for Native American/Pacific Islander Non-Hispanic</t>
  </si>
  <si>
    <t>MY 2021 Measures with Lowest/Worst Rates for Multiple Races Non-Hispanic</t>
  </si>
  <si>
    <t>Unattributed Member Data</t>
  </si>
  <si>
    <t xml:space="preserve">Pediatric Data: Cost and Utilization </t>
  </si>
  <si>
    <t>Tab Color</t>
  </si>
  <si>
    <t>Orange</t>
  </si>
  <si>
    <t>Blue</t>
  </si>
  <si>
    <t>Green</t>
  </si>
  <si>
    <r>
      <rPr>
        <vertAlign val="superscript"/>
        <sz val="9"/>
        <rFont val="Calibri"/>
        <family val="2"/>
      </rPr>
      <t>6</t>
    </r>
    <r>
      <rPr>
        <sz val="9"/>
        <rFont val="Calibri"/>
        <family val="2"/>
      </rPr>
      <t>EPSDT:  Data is based on fiscal year October 2018 through September 2019 (FY 2019), October 2019 through September 2020 (FY 2020), and October 2020 through September 2021 (FY 2021).</t>
    </r>
  </si>
  <si>
    <r>
      <rPr>
        <vertAlign val="superscript"/>
        <sz val="9"/>
        <rFont val="Calibri"/>
        <family val="2"/>
      </rPr>
      <t xml:space="preserve">5 </t>
    </r>
    <r>
      <rPr>
        <sz val="9"/>
        <rFont val="Calibri"/>
        <family val="2"/>
      </rPr>
      <t>New Provider Profile measure for MY 2020.</t>
    </r>
  </si>
  <si>
    <r>
      <rPr>
        <vertAlign val="superscript"/>
        <sz val="9"/>
        <rFont val="Calibri"/>
        <family val="2"/>
      </rPr>
      <t xml:space="preserve">4 </t>
    </r>
    <r>
      <rPr>
        <sz val="9"/>
        <rFont val="Calibri"/>
        <family val="2"/>
      </rPr>
      <t>First-year or revised HEDIS® measure for MY 2020.</t>
    </r>
  </si>
  <si>
    <r>
      <rPr>
        <vertAlign val="superscript"/>
        <sz val="9"/>
        <color theme="1"/>
        <rFont val="Calibri"/>
        <family val="2"/>
        <scheme val="minor"/>
      </rPr>
      <t xml:space="preserve">3 </t>
    </r>
    <r>
      <rPr>
        <sz val="9"/>
        <color theme="1"/>
        <rFont val="Calibri"/>
        <family val="2"/>
        <scheme val="minor"/>
      </rPr>
      <t xml:space="preserve">This measure includes members who have had an asthma ED visit that may have resulted in an inpatient admission. </t>
    </r>
  </si>
  <si>
    <r>
      <rPr>
        <vertAlign val="superscript"/>
        <sz val="9"/>
        <rFont val="Calibri"/>
        <family val="2"/>
      </rPr>
      <t>2</t>
    </r>
    <r>
      <rPr>
        <sz val="9"/>
        <rFont val="Calibri"/>
        <family val="2"/>
      </rPr>
      <t>Lower rate indicates a better result.</t>
    </r>
  </si>
  <si>
    <r>
      <rPr>
        <vertAlign val="superscript"/>
        <sz val="9"/>
        <rFont val="Calibri"/>
        <family val="2"/>
      </rPr>
      <t>1</t>
    </r>
    <r>
      <rPr>
        <sz val="9"/>
        <rFont val="Calibri"/>
        <family val="2"/>
      </rPr>
      <t>Hybrid measure: This measure is reported using the Administrative methodology that includes administrative claims data only.</t>
    </r>
  </si>
  <si>
    <r>
      <t>Readmissions within 30 Days</t>
    </r>
    <r>
      <rPr>
        <vertAlign val="superscript"/>
        <sz val="11"/>
        <rFont val="Calibri"/>
        <family val="2"/>
      </rPr>
      <t xml:space="preserve"> </t>
    </r>
    <r>
      <rPr>
        <sz val="11"/>
        <rFont val="Calibri"/>
        <family val="2"/>
      </rPr>
      <t>- Physical Health Only</t>
    </r>
    <r>
      <rPr>
        <vertAlign val="superscript"/>
        <sz val="11"/>
        <rFont val="Calibri"/>
        <family val="2"/>
      </rPr>
      <t>2</t>
    </r>
  </si>
  <si>
    <t>32b</t>
  </si>
  <si>
    <r>
      <t>Readmissions within 30 Days - Physical Health and Behavioral Health</t>
    </r>
    <r>
      <rPr>
        <vertAlign val="superscript"/>
        <sz val="11"/>
        <color theme="1"/>
        <rFont val="Calibri"/>
        <family val="2"/>
      </rPr>
      <t>2</t>
    </r>
  </si>
  <si>
    <t>32a</t>
  </si>
  <si>
    <r>
      <t>Ambulatory Care - ED Visits per 1000 MM (HEDIS® MY2019 - MY2021)</t>
    </r>
    <r>
      <rPr>
        <vertAlign val="superscript"/>
        <sz val="11"/>
        <rFont val="Calibri"/>
        <family val="2"/>
      </rPr>
      <t>2</t>
    </r>
    <r>
      <rPr>
        <sz val="11"/>
        <rFont val="Calibri"/>
        <family val="2"/>
      </rPr>
      <t xml:space="preserve">   </t>
    </r>
  </si>
  <si>
    <t>N/A</t>
  </si>
  <si>
    <r>
      <t>Well-Child Visits in the First 30 Months of Life - Well-Child Visits for age 15 Months-30 Months (HEDIS® MY2020 - MY2021)</t>
    </r>
    <r>
      <rPr>
        <vertAlign val="superscript"/>
        <sz val="11"/>
        <rFont val="Calibri"/>
        <family val="2"/>
      </rPr>
      <t>4,5</t>
    </r>
  </si>
  <si>
    <t>30b</t>
  </si>
  <si>
    <t>Well-Child Visits in the First 30 Months of Life - Well-Child Visits in the First 15 Months(HEDIS® MY2019 - MY2021)</t>
  </si>
  <si>
    <t>30a</t>
  </si>
  <si>
    <r>
      <t>Child and Adolescent Well-Care Visits Total (HEDIS® MY2020 - MY2021)</t>
    </r>
    <r>
      <rPr>
        <vertAlign val="superscript"/>
        <sz val="11"/>
        <rFont val="Calibri"/>
        <family val="2"/>
      </rPr>
      <t>4,5</t>
    </r>
  </si>
  <si>
    <t>29d</t>
  </si>
  <si>
    <r>
      <t>Child and Adolescent Well-Care Visits 18-21Years (HEDIS® MY2020 - MY2021)</t>
    </r>
    <r>
      <rPr>
        <vertAlign val="superscript"/>
        <sz val="11"/>
        <rFont val="Calibri"/>
        <family val="2"/>
      </rPr>
      <t>4,5</t>
    </r>
  </si>
  <si>
    <t>29c</t>
  </si>
  <si>
    <r>
      <t>Child and Adolescent Well-Care Visits 12-17 Years  (HEDIS® MY2020 - MY2021)</t>
    </r>
    <r>
      <rPr>
        <vertAlign val="superscript"/>
        <sz val="11"/>
        <rFont val="Calibri"/>
        <family val="2"/>
      </rPr>
      <t>4,5</t>
    </r>
  </si>
  <si>
    <t>29b</t>
  </si>
  <si>
    <r>
      <t>Child and Adolescent Well-Care Visits 3-11 Years  (HEDIS® MY2020 - MY2021)</t>
    </r>
    <r>
      <rPr>
        <vertAlign val="superscript"/>
        <sz val="11"/>
        <rFont val="Calibri"/>
        <family val="2"/>
      </rPr>
      <t>4,5</t>
    </r>
  </si>
  <si>
    <t>29a</t>
  </si>
  <si>
    <t>Utilization</t>
  </si>
  <si>
    <r>
      <t>Prenatal and Postpartum Care - Postpartum Care (HEDIS® MY2019 - MY2021)</t>
    </r>
    <r>
      <rPr>
        <vertAlign val="superscript"/>
        <sz val="11"/>
        <rFont val="Calibri"/>
        <family val="2"/>
      </rPr>
      <t>1</t>
    </r>
  </si>
  <si>
    <t>28b</t>
  </si>
  <si>
    <r>
      <t>Prenatal and Postpartum Care -Timeliness of Prenatal Care (HEDIS® MY2019 - MY2021)</t>
    </r>
    <r>
      <rPr>
        <vertAlign val="superscript"/>
        <sz val="11"/>
        <rFont val="Calibri"/>
        <family val="2"/>
      </rPr>
      <t>1</t>
    </r>
  </si>
  <si>
    <t>28a</t>
  </si>
  <si>
    <t>Initiation and Engagement of Alcohol and Other Drug Abuse or Dependence Treatment - Engagement (HEDIS® MY2019 - MY2021)</t>
  </si>
  <si>
    <t>26b</t>
  </si>
  <si>
    <t>Initiation and Engagement of Alcohol and Other Drug Abuse or Dependence Treatment - Initiation (HEDIS® MY2019 - MY2021)</t>
  </si>
  <si>
    <t>26a</t>
  </si>
  <si>
    <r>
      <t>Early and Periodic Screening, Diagnostic, and Treatment - Screening Ratio</t>
    </r>
    <r>
      <rPr>
        <vertAlign val="superscript"/>
        <sz val="11"/>
        <rFont val="Calibri"/>
        <family val="2"/>
      </rPr>
      <t>6</t>
    </r>
  </si>
  <si>
    <t>25b</t>
  </si>
  <si>
    <r>
      <t>Early and Periodic Screening, Diagnostic, and Treatment -  Participant Ratio</t>
    </r>
    <r>
      <rPr>
        <vertAlign val="superscript"/>
        <sz val="11"/>
        <rFont val="Calibri"/>
        <family val="2"/>
      </rPr>
      <t>6</t>
    </r>
  </si>
  <si>
    <t>25a</t>
  </si>
  <si>
    <t>Annual Dental Visit (HEDIS® MY2019 - MY2021)</t>
  </si>
  <si>
    <t>Adults’ Access to Preventive/Ambulatory Health Services (HEDIS® MY2019 - MY2021)</t>
  </si>
  <si>
    <t>Access/Availability of Care</t>
  </si>
  <si>
    <r>
      <t>Use of Opioids at High Dosage (HEDIS® MY2019 - MY2021)</t>
    </r>
    <r>
      <rPr>
        <vertAlign val="superscript"/>
        <sz val="11"/>
        <rFont val="Calibri"/>
        <family val="2"/>
      </rPr>
      <t>2</t>
    </r>
  </si>
  <si>
    <t>Use of Imaging Studies for Low Back Pain (HEDIS® MY2019 - MY2021)</t>
  </si>
  <si>
    <t>Avoidance of Antibiotic Treatment for Acute Bronchitis/Bronchiolitis (HEDIS® MY2019 - MY2021)</t>
  </si>
  <si>
    <t>Effectiveness of Care - Overuse/Appropriateness</t>
  </si>
  <si>
    <t>Pharmacotherapy for Opioid Use Disorder (HEDIS® MY2019 - MY2021)</t>
  </si>
  <si>
    <t>Metabolic Monitoring for Children and Adolescents on Antipsychotics (HEDIS® MY2019 - MY2021)</t>
  </si>
  <si>
    <t>Follow-Up Care for Children Prescribed ADHD Medication - Continuation and Maintenance (C&amp;M) Phase (HEDIS® MY2019 - MY2021)</t>
  </si>
  <si>
    <t>16b</t>
  </si>
  <si>
    <t>Follow-Up Care for Children Prescribed ADHD Medication - Initiation Phase (HEDIS® MY2019 - MY2021)</t>
  </si>
  <si>
    <t>16a</t>
  </si>
  <si>
    <t>Antidepressant Medication Management - Effective Continuation Phase Treatment (HEDIS® MY2019 - MY2021)</t>
  </si>
  <si>
    <t>15b</t>
  </si>
  <si>
    <t>Antidepressant Medication Management - Effective Acute Phase Treatment (HEDIS® MY2019 - MY2021)</t>
  </si>
  <si>
    <t>15a</t>
  </si>
  <si>
    <t>Effectiveness of Care - Behavioral Health</t>
  </si>
  <si>
    <r>
      <t>Kidney Health Evaluation for Patients with Diabetes (HEDIS® MY2020 - MY2021)</t>
    </r>
    <r>
      <rPr>
        <vertAlign val="superscript"/>
        <sz val="11"/>
        <rFont val="Calibri"/>
        <family val="2"/>
      </rPr>
      <t>4,5</t>
    </r>
  </si>
  <si>
    <r>
      <t>Comprehensive Diabetes Care - Hemoglobin A1c (HbA1c) Testing (HEDIS® MY2019 - MY2021)</t>
    </r>
    <r>
      <rPr>
        <vertAlign val="superscript"/>
        <sz val="11"/>
        <rFont val="Calibri"/>
        <family val="2"/>
      </rPr>
      <t>1</t>
    </r>
  </si>
  <si>
    <t>13b</t>
  </si>
  <si>
    <r>
      <t>Comprehensive Diabetes Care - Eye Exam (Retinal) Performed (HEDIS® MY2019 - MY2021))</t>
    </r>
    <r>
      <rPr>
        <vertAlign val="superscript"/>
        <sz val="11"/>
        <rFont val="Calibri"/>
        <family val="2"/>
      </rPr>
      <t>1</t>
    </r>
  </si>
  <si>
    <t>13a</t>
  </si>
  <si>
    <t>Effectiveness of Care - Diabetes</t>
  </si>
  <si>
    <t>Appropriate Testing for Pharyngitis (HEDIS® MY2019 - MY2021)</t>
  </si>
  <si>
    <r>
      <t>Asthma Patients with One or More Asthma-Related Emergency Room Visits (Ages 2-20)</t>
    </r>
    <r>
      <rPr>
        <vertAlign val="superscript"/>
        <sz val="11"/>
        <rFont val="Calibri"/>
        <family val="2"/>
      </rPr>
      <t xml:space="preserve">2,3 </t>
    </r>
  </si>
  <si>
    <t>Asthma Medication Ratio (HEDIS® MY2019 - MY2021)</t>
  </si>
  <si>
    <t>Effectiveness of Care - Respiratory Conditions</t>
  </si>
  <si>
    <r>
      <t>Weight Assessment and Counseling for Nutrition and Physical Activity for Children/Adolescents - Counseling for Physical Activity (HEDIS® MY2019 - MY2021)</t>
    </r>
    <r>
      <rPr>
        <vertAlign val="superscript"/>
        <sz val="11"/>
        <rFont val="Calibri"/>
        <family val="2"/>
      </rPr>
      <t>1</t>
    </r>
  </si>
  <si>
    <t>9c</t>
  </si>
  <si>
    <r>
      <t>Weight Assessment and Counseling for Nutrition and Physical Activity for Children/Adolescents - Counseling for Nutrition (HEDIS® MY2019 - MY2021)</t>
    </r>
    <r>
      <rPr>
        <vertAlign val="superscript"/>
        <sz val="11"/>
        <rFont val="Calibri"/>
        <family val="2"/>
      </rPr>
      <t>1</t>
    </r>
  </si>
  <si>
    <t>9b</t>
  </si>
  <si>
    <r>
      <t>Weight Assessment and Counseling for Nutrition and Physical Activity for Children/Adolescents - BMI Percentile Documentation (HEDIS® MY2019 - MY2021)</t>
    </r>
    <r>
      <rPr>
        <vertAlign val="superscript"/>
        <sz val="11"/>
        <rFont val="Calibri"/>
        <family val="2"/>
      </rPr>
      <t>1</t>
    </r>
  </si>
  <si>
    <t>9a</t>
  </si>
  <si>
    <r>
      <t>Lead Screening in Children (HEDIS® MY2019 - MY2021)</t>
    </r>
    <r>
      <rPr>
        <vertAlign val="superscript"/>
        <sz val="11"/>
        <rFont val="Calibri"/>
        <family val="2"/>
      </rPr>
      <t>1</t>
    </r>
  </si>
  <si>
    <r>
      <t>Immunizations for Adolescents - HPV (HEDIS® MY2019 - MY2021)</t>
    </r>
    <r>
      <rPr>
        <vertAlign val="superscript"/>
        <sz val="11"/>
        <rFont val="Calibri"/>
        <family val="2"/>
      </rPr>
      <t>1</t>
    </r>
  </si>
  <si>
    <t>Chlamydia Screening in Women (HEDIS® MY2019 - MY2021)</t>
  </si>
  <si>
    <r>
      <t>Cervical Cancer Screening (HEDIS® MY2019 - MY2021)</t>
    </r>
    <r>
      <rPr>
        <vertAlign val="superscript"/>
        <sz val="11"/>
        <rFont val="Calibri"/>
        <family val="2"/>
      </rPr>
      <t>1</t>
    </r>
  </si>
  <si>
    <t>Breast Cancer Screening (HEDIS® MY2019 - MY2021)</t>
  </si>
  <si>
    <t xml:space="preserve">Annual Fluoride Treatments (Ages 1-6) </t>
  </si>
  <si>
    <t>Effectiveness of Care - Prevention and Screening</t>
  </si>
  <si>
    <t>Percentage Point Difference MY 2021 vs MY 2020</t>
  </si>
  <si>
    <t>MY 2021</t>
  </si>
  <si>
    <t>MY 2020</t>
  </si>
  <si>
    <t>MY 2019</t>
  </si>
  <si>
    <t>Non-PCMH Practices</t>
  </si>
  <si>
    <t>Glide Path Practices</t>
  </si>
  <si>
    <t>PCMH Practices</t>
  </si>
  <si>
    <t>FQHC</t>
  </si>
  <si>
    <t>Annual Profiling Measures*</t>
  </si>
  <si>
    <t>Measure #</t>
  </si>
  <si>
    <t>Exhibit V(c) Practice Setting Results Comparison - MY 2019 - MY 2021</t>
  </si>
  <si>
    <t>Quality Measures by Race/Ethnicity (MY 2021)</t>
  </si>
  <si>
    <t>Quality Measures by Practice Setting (MY 2019 - MY 2021)</t>
  </si>
  <si>
    <t>Yellow</t>
  </si>
  <si>
    <t>Data</t>
  </si>
  <si>
    <r>
      <t xml:space="preserve">Data Source: </t>
    </r>
    <r>
      <rPr>
        <sz val="12"/>
        <color theme="1"/>
        <rFont val="Calibri"/>
        <family val="2"/>
        <scheme val="minor"/>
      </rPr>
      <t>CHNCT, Inc.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</si>
</sst>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
    <numFmt numFmtId="166" formatCode="0.0"/>
    <numFmt numFmtId="167" formatCode="0.0%"/>
  </numFmts>
  <fonts count="39" x14ac:knownFonts="1">
    <font>
      <sz val="12"/>
      <color theme="1"/>
      <name val="Calibri"/>
      <family val="2"/>
      <scheme val="minor"/>
    </font>
    <font>
      <sz val="11"/>
      <color theme="1"/>
      <name val="Calibri"/>
      <family val="2"/>
      <scheme val="minor"/>
    </font>
    <font>
      <sz val="9"/>
      <color rgb="FF000000"/>
      <name val="Arial"/>
      <family val="2"/>
    </font>
    <font>
      <b/>
      <sz val="9"/>
      <color rgb="FF000000"/>
      <name val="Arial"/>
      <family val="2"/>
    </font>
    <font>
      <b/>
      <sz val="11"/>
      <color theme="1"/>
      <name val="Calibri"/>
      <family val="2"/>
      <scheme val="minor"/>
    </font>
    <font>
      <b/>
      <sz val="16"/>
      <color theme="1"/>
      <name val="Calibri"/>
      <family val="2"/>
      <scheme val="minor"/>
    </font>
    <font>
      <b/>
      <sz val="10"/>
      <color theme="1"/>
      <name val="Calibri"/>
      <family val="2"/>
      <scheme val="minor"/>
    </font>
    <font>
      <b/>
      <sz val="9"/>
      <color theme="1"/>
      <name val="Arial"/>
      <family val="2"/>
    </font>
    <font>
      <sz val="11"/>
      <color rgb="FF000000"/>
      <name val="Calibri"/>
      <family val="2"/>
    </font>
    <font>
      <b/>
      <sz val="18"/>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8"/>
      <color theme="1"/>
      <name val="Calibri"/>
      <family val="2"/>
      <scheme val="minor"/>
    </font>
    <font>
      <b/>
      <sz val="14"/>
      <color theme="1"/>
      <name val="Calibri"/>
      <family val="2"/>
      <scheme val="minor"/>
    </font>
    <font>
      <sz val="9"/>
      <name val="Calibri"/>
      <family val="2"/>
    </font>
    <font>
      <sz val="11"/>
      <color theme="1"/>
      <name val="Calibri"/>
      <family val="2"/>
    </font>
    <font>
      <sz val="9"/>
      <color theme="1"/>
      <name val="Calibri"/>
      <family val="2"/>
    </font>
    <font>
      <vertAlign val="superscript"/>
      <sz val="9"/>
      <name val="Calibri"/>
      <family val="2"/>
    </font>
    <font>
      <vertAlign val="superscript"/>
      <sz val="9"/>
      <color theme="1"/>
      <name val="Calibri"/>
      <family val="2"/>
    </font>
    <font>
      <sz val="11"/>
      <name val="Calibri"/>
      <family val="2"/>
      <scheme val="minor"/>
    </font>
    <font>
      <sz val="11"/>
      <color rgb="FF333333"/>
      <name val="Calibri"/>
      <family val="2"/>
      <scheme val="minor"/>
    </font>
    <font>
      <vertAlign val="superscript"/>
      <sz val="11"/>
      <color theme="1"/>
      <name val="Calibri"/>
      <family val="2"/>
      <scheme val="minor"/>
    </font>
    <font>
      <vertAlign val="superscript"/>
      <sz val="11"/>
      <name val="Calibri"/>
      <family val="2"/>
      <scheme val="minor"/>
    </font>
    <font>
      <sz val="10"/>
      <color indexed="8"/>
      <name val="Arial"/>
      <family val="2"/>
    </font>
    <font>
      <sz val="11"/>
      <color indexed="8"/>
      <name val="Calibri"/>
      <family val="2"/>
      <scheme val="minor"/>
    </font>
    <font>
      <b/>
      <sz val="11"/>
      <name val="Calibri"/>
      <family val="2"/>
      <scheme val="minor"/>
    </font>
    <font>
      <b/>
      <sz val="11"/>
      <color rgb="FF333333"/>
      <name val="Calibri"/>
      <family val="2"/>
      <scheme val="minor"/>
    </font>
    <font>
      <b/>
      <sz val="16"/>
      <color rgb="FF333333"/>
      <name val="Calibri"/>
      <family val="2"/>
      <scheme val="minor"/>
    </font>
    <font>
      <b/>
      <sz val="16"/>
      <color rgb="FF333333"/>
      <name val="Arial"/>
      <family val="2"/>
    </font>
    <font>
      <b/>
      <sz val="14"/>
      <color rgb="FF333333"/>
      <name val="Arial"/>
      <family val="2"/>
    </font>
    <font>
      <sz val="12"/>
      <name val="Calibri"/>
      <family val="2"/>
    </font>
    <font>
      <sz val="9"/>
      <color theme="1"/>
      <name val="Calibri"/>
      <family val="2"/>
      <scheme val="minor"/>
    </font>
    <font>
      <vertAlign val="superscript"/>
      <sz val="9"/>
      <color theme="1"/>
      <name val="Calibri"/>
      <family val="2"/>
      <scheme val="minor"/>
    </font>
    <font>
      <sz val="11"/>
      <name val="Calibri"/>
      <family val="2"/>
    </font>
    <font>
      <vertAlign val="superscript"/>
      <sz val="11"/>
      <name val="Calibri"/>
      <family val="2"/>
    </font>
    <font>
      <vertAlign val="superscript"/>
      <sz val="11"/>
      <color theme="1"/>
      <name val="Calibri"/>
      <family val="2"/>
    </font>
    <font>
      <sz val="11"/>
      <color indexed="8"/>
      <name val="Calibri"/>
      <family val="2"/>
    </font>
    <font>
      <sz val="11"/>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63A4B1"/>
        <bgColor indexed="64"/>
      </patternFill>
    </fill>
    <fill>
      <patternFill patternType="solid">
        <fgColor rgb="FFF79646"/>
        <bgColor indexed="64"/>
      </patternFill>
    </fill>
    <fill>
      <patternFill patternType="solid">
        <fgColor rgb="FFF5F5F5"/>
        <bgColor indexed="64"/>
      </patternFill>
    </fill>
    <fill>
      <patternFill patternType="solid">
        <fgColor rgb="FFE1E1E1"/>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tint="-4.9989318521683403E-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top/>
      <bottom style="thin">
        <color indexed="22"/>
      </bottom>
      <diagonal/>
    </border>
  </borders>
  <cellStyleXfs count="5">
    <xf numFmtId="0" fontId="0" fillId="0" borderId="0"/>
    <xf numFmtId="0" fontId="1" fillId="0" borderId="0"/>
    <xf numFmtId="9" fontId="1" fillId="0" borderId="0" applyFont="0" applyFill="0" applyBorder="0" applyAlignment="0" applyProtection="0"/>
    <xf numFmtId="0" fontId="24" fillId="0" borderId="0"/>
    <xf numFmtId="43" fontId="1" fillId="0" borderId="0" applyFont="0" applyFill="0" applyBorder="0" applyAlignment="0" applyProtection="0"/>
  </cellStyleXfs>
  <cellXfs count="339">
    <xf numFmtId="0" fontId="0" fillId="0" borderId="0" xfId="0"/>
    <xf numFmtId="0" fontId="1" fillId="2" borderId="0" xfId="1" applyFill="1"/>
    <xf numFmtId="164" fontId="2" fillId="3" borderId="1" xfId="1" applyNumberFormat="1" applyFont="1" applyFill="1" applyBorder="1" applyAlignment="1">
      <alignment horizontal="right" vertical="center"/>
    </xf>
    <xf numFmtId="4" fontId="2" fillId="3" borderId="1" xfId="1" applyNumberFormat="1" applyFont="1" applyFill="1" applyBorder="1" applyAlignment="1">
      <alignment horizontal="right" vertical="center"/>
    </xf>
    <xf numFmtId="3" fontId="2" fillId="3" borderId="1" xfId="1" applyNumberFormat="1" applyFont="1" applyFill="1" applyBorder="1" applyAlignment="1">
      <alignment horizontal="right" vertical="center"/>
    </xf>
    <xf numFmtId="0" fontId="2" fillId="2" borderId="2" xfId="1" applyFont="1" applyFill="1" applyBorder="1" applyAlignment="1">
      <alignment horizontal="left" vertical="center"/>
    </xf>
    <xf numFmtId="4" fontId="2" fillId="4" borderId="1" xfId="1" applyNumberFormat="1" applyFont="1" applyFill="1" applyBorder="1" applyAlignment="1">
      <alignment horizontal="right" vertical="center"/>
    </xf>
    <xf numFmtId="3" fontId="2" fillId="4" borderId="1" xfId="1" applyNumberFormat="1" applyFont="1" applyFill="1" applyBorder="1" applyAlignment="1">
      <alignment horizontal="right" vertical="center"/>
    </xf>
    <xf numFmtId="164" fontId="2" fillId="4" borderId="1" xfId="1" applyNumberFormat="1" applyFont="1" applyFill="1" applyBorder="1" applyAlignment="1">
      <alignment horizontal="right" vertical="center"/>
    </xf>
    <xf numFmtId="4" fontId="2" fillId="5" borderId="1" xfId="1" applyNumberFormat="1" applyFont="1" applyFill="1" applyBorder="1" applyAlignment="1">
      <alignment horizontal="right" vertical="center"/>
    </xf>
    <xf numFmtId="3" fontId="2" fillId="5" borderId="1" xfId="1" applyNumberFormat="1" applyFont="1" applyFill="1" applyBorder="1" applyAlignment="1">
      <alignment horizontal="right" vertical="center"/>
    </xf>
    <xf numFmtId="164" fontId="2" fillId="5" borderId="1" xfId="1" applyNumberFormat="1" applyFont="1" applyFill="1" applyBorder="1" applyAlignment="1">
      <alignment horizontal="right" vertical="center"/>
    </xf>
    <xf numFmtId="3" fontId="2" fillId="5" borderId="3" xfId="1" applyNumberFormat="1" applyFont="1" applyFill="1" applyBorder="1" applyAlignment="1">
      <alignment horizontal="right" vertical="center"/>
    </xf>
    <xf numFmtId="0" fontId="2" fillId="6" borderId="4" xfId="1" applyFont="1" applyFill="1" applyBorder="1" applyAlignment="1">
      <alignment horizontal="left" vertical="center"/>
    </xf>
    <xf numFmtId="0" fontId="2" fillId="6" borderId="1" xfId="1" applyFont="1" applyFill="1" applyBorder="1" applyAlignment="1">
      <alignment horizontal="left" vertical="center"/>
    </xf>
    <xf numFmtId="164" fontId="3" fillId="3" borderId="1" xfId="1" applyNumberFormat="1" applyFont="1" applyFill="1" applyBorder="1" applyAlignment="1">
      <alignment horizontal="right" vertical="center"/>
    </xf>
    <xf numFmtId="4" fontId="3" fillId="3" borderId="1" xfId="1" applyNumberFormat="1" applyFont="1" applyFill="1" applyBorder="1" applyAlignment="1">
      <alignment horizontal="right" vertical="center"/>
    </xf>
    <xf numFmtId="3" fontId="3" fillId="3" borderId="1" xfId="1" applyNumberFormat="1" applyFont="1" applyFill="1" applyBorder="1" applyAlignment="1">
      <alignment horizontal="right" vertical="center"/>
    </xf>
    <xf numFmtId="0" fontId="3" fillId="2" borderId="2" xfId="1" applyFont="1" applyFill="1" applyBorder="1" applyAlignment="1">
      <alignment horizontal="center" vertical="center"/>
    </xf>
    <xf numFmtId="4" fontId="3" fillId="4" borderId="1" xfId="1" applyNumberFormat="1" applyFont="1" applyFill="1" applyBorder="1" applyAlignment="1">
      <alignment horizontal="right" vertical="center"/>
    </xf>
    <xf numFmtId="3" fontId="3" fillId="4" borderId="1" xfId="1" applyNumberFormat="1" applyFont="1" applyFill="1" applyBorder="1" applyAlignment="1">
      <alignment horizontal="right" vertical="center"/>
    </xf>
    <xf numFmtId="164" fontId="3" fillId="4" borderId="1" xfId="1" applyNumberFormat="1" applyFont="1" applyFill="1" applyBorder="1" applyAlignment="1">
      <alignment horizontal="right" vertical="center"/>
    </xf>
    <xf numFmtId="4" fontId="3" fillId="5" borderId="1" xfId="1" applyNumberFormat="1" applyFont="1" applyFill="1" applyBorder="1" applyAlignment="1">
      <alignment horizontal="right" vertical="center"/>
    </xf>
    <xf numFmtId="3" fontId="3" fillId="5" borderId="1" xfId="1" applyNumberFormat="1" applyFont="1" applyFill="1" applyBorder="1" applyAlignment="1">
      <alignment horizontal="right" vertical="center"/>
    </xf>
    <xf numFmtId="164" fontId="3" fillId="5" borderId="1" xfId="1" applyNumberFormat="1" applyFont="1" applyFill="1" applyBorder="1" applyAlignment="1">
      <alignment horizontal="right" vertical="center"/>
    </xf>
    <xf numFmtId="3" fontId="3" fillId="5" borderId="3" xfId="1" applyNumberFormat="1" applyFont="1" applyFill="1" applyBorder="1" applyAlignment="1">
      <alignment horizontal="right" vertical="center"/>
    </xf>
    <xf numFmtId="0" fontId="3" fillId="6" borderId="5" xfId="1" applyFont="1" applyFill="1" applyBorder="1" applyAlignment="1">
      <alignment horizontal="left" vertical="center"/>
    </xf>
    <xf numFmtId="0" fontId="3" fillId="7" borderId="1" xfId="1" applyFont="1" applyFill="1" applyBorder="1" applyAlignment="1">
      <alignment horizontal="center" vertical="center"/>
    </xf>
    <xf numFmtId="0" fontId="3" fillId="7" borderId="3" xfId="1" applyFont="1" applyFill="1" applyBorder="1" applyAlignment="1">
      <alignment horizontal="center" vertical="center"/>
    </xf>
    <xf numFmtId="0" fontId="3" fillId="7" borderId="4" xfId="1" applyFont="1" applyFill="1" applyBorder="1" applyAlignment="1">
      <alignment horizontal="left" vertical="center"/>
    </xf>
    <xf numFmtId="0" fontId="3" fillId="7" borderId="1" xfId="1" applyFont="1" applyFill="1" applyBorder="1" applyAlignment="1">
      <alignment horizontal="left" vertical="center"/>
    </xf>
    <xf numFmtId="3" fontId="1" fillId="2" borderId="0" xfId="1" applyNumberFormat="1" applyFill="1"/>
    <xf numFmtId="0" fontId="4" fillId="0" borderId="0" xfId="1" applyFont="1"/>
    <xf numFmtId="0" fontId="4" fillId="2" borderId="0" xfId="1" applyFont="1" applyFill="1"/>
    <xf numFmtId="3" fontId="1" fillId="2" borderId="9" xfId="1" applyNumberFormat="1" applyFill="1" applyBorder="1"/>
    <xf numFmtId="3" fontId="1" fillId="2" borderId="10" xfId="1" applyNumberFormat="1" applyFill="1" applyBorder="1"/>
    <xf numFmtId="0" fontId="4" fillId="2" borderId="12" xfId="1" applyFont="1" applyFill="1" applyBorder="1" applyAlignment="1">
      <alignment horizontal="center"/>
    </xf>
    <xf numFmtId="0" fontId="4" fillId="2" borderId="13" xfId="1" applyFont="1" applyFill="1" applyBorder="1" applyAlignment="1">
      <alignment horizontal="center"/>
    </xf>
    <xf numFmtId="0" fontId="1" fillId="2" borderId="14" xfId="1" applyFill="1" applyBorder="1"/>
    <xf numFmtId="0" fontId="1" fillId="2" borderId="15" xfId="1" applyFill="1" applyBorder="1"/>
    <xf numFmtId="0" fontId="2" fillId="2" borderId="0" xfId="1" applyFont="1" applyFill="1" applyAlignment="1">
      <alignment horizontal="left" vertical="center"/>
    </xf>
    <xf numFmtId="0" fontId="1" fillId="2" borderId="7" xfId="1" applyFill="1" applyBorder="1"/>
    <xf numFmtId="3" fontId="1" fillId="2" borderId="12" xfId="1" applyNumberFormat="1" applyFill="1" applyBorder="1"/>
    <xf numFmtId="3" fontId="1" fillId="2" borderId="13" xfId="1" applyNumberFormat="1" applyFill="1" applyBorder="1"/>
    <xf numFmtId="0" fontId="1" fillId="2" borderId="12" xfId="1" applyFill="1" applyBorder="1"/>
    <xf numFmtId="165" fontId="2" fillId="9" borderId="13" xfId="1" applyNumberFormat="1" applyFont="1" applyFill="1" applyBorder="1" applyAlignment="1">
      <alignment horizontal="right" vertical="center"/>
    </xf>
    <xf numFmtId="164" fontId="2" fillId="2" borderId="0" xfId="1" applyNumberFormat="1" applyFont="1" applyFill="1" applyAlignment="1">
      <alignment horizontal="right" vertical="center"/>
    </xf>
    <xf numFmtId="4" fontId="2" fillId="2" borderId="0" xfId="1" applyNumberFormat="1" applyFont="1" applyFill="1" applyAlignment="1">
      <alignment horizontal="right" vertical="center"/>
    </xf>
    <xf numFmtId="3" fontId="2" fillId="2" borderId="0" xfId="1" applyNumberFormat="1" applyFont="1" applyFill="1" applyAlignment="1">
      <alignment horizontal="right" vertical="center"/>
    </xf>
    <xf numFmtId="0" fontId="1" fillId="2" borderId="0" xfId="1" applyFill="1" applyAlignment="1">
      <alignment horizontal="left" vertical="center"/>
    </xf>
    <xf numFmtId="3" fontId="4" fillId="2" borderId="9" xfId="1" applyNumberFormat="1" applyFont="1" applyFill="1" applyBorder="1"/>
    <xf numFmtId="3" fontId="4" fillId="2" borderId="10" xfId="1" applyNumberFormat="1" applyFont="1" applyFill="1" applyBorder="1"/>
    <xf numFmtId="164" fontId="1" fillId="3" borderId="9" xfId="1" applyNumberFormat="1" applyFill="1" applyBorder="1"/>
    <xf numFmtId="4" fontId="1" fillId="3" borderId="10" xfId="1" applyNumberFormat="1" applyFill="1" applyBorder="1"/>
    <xf numFmtId="164" fontId="1" fillId="3" borderId="10" xfId="1" applyNumberFormat="1" applyFill="1" applyBorder="1"/>
    <xf numFmtId="166" fontId="1" fillId="3" borderId="10" xfId="1" applyNumberFormat="1" applyFill="1" applyBorder="1"/>
    <xf numFmtId="3" fontId="1" fillId="3" borderId="10" xfId="1" applyNumberFormat="1" applyFill="1" applyBorder="1"/>
    <xf numFmtId="164" fontId="1" fillId="3" borderId="11" xfId="1" applyNumberFormat="1" applyFill="1" applyBorder="1"/>
    <xf numFmtId="4" fontId="2" fillId="5" borderId="23" xfId="1" applyNumberFormat="1" applyFont="1" applyFill="1" applyBorder="1" applyAlignment="1">
      <alignment horizontal="right" vertical="center"/>
    </xf>
    <xf numFmtId="4" fontId="2" fillId="5" borderId="10" xfId="1" applyNumberFormat="1" applyFont="1" applyFill="1" applyBorder="1" applyAlignment="1">
      <alignment horizontal="right" vertical="center"/>
    </xf>
    <xf numFmtId="3" fontId="2" fillId="5" borderId="10" xfId="1" applyNumberFormat="1" applyFont="1" applyFill="1" applyBorder="1" applyAlignment="1">
      <alignment horizontal="right" vertical="center"/>
    </xf>
    <xf numFmtId="164" fontId="2" fillId="5" borderId="10" xfId="1" applyNumberFormat="1" applyFont="1" applyFill="1" applyBorder="1" applyAlignment="1">
      <alignment horizontal="right" vertical="center"/>
    </xf>
    <xf numFmtId="3" fontId="2" fillId="5" borderId="11" xfId="1" applyNumberFormat="1" applyFont="1" applyFill="1" applyBorder="1" applyAlignment="1">
      <alignment horizontal="right" vertical="center"/>
    </xf>
    <xf numFmtId="4" fontId="2" fillId="4" borderId="9" xfId="1" applyNumberFormat="1" applyFont="1" applyFill="1" applyBorder="1" applyAlignment="1">
      <alignment horizontal="right" vertical="center"/>
    </xf>
    <xf numFmtId="4" fontId="2" fillId="4" borderId="10" xfId="1" applyNumberFormat="1" applyFont="1" applyFill="1" applyBorder="1" applyAlignment="1">
      <alignment horizontal="right" vertical="center"/>
    </xf>
    <xf numFmtId="3" fontId="2" fillId="4" borderId="10" xfId="1" applyNumberFormat="1" applyFont="1" applyFill="1" applyBorder="1" applyAlignment="1">
      <alignment horizontal="right" vertical="center"/>
    </xf>
    <xf numFmtId="164" fontId="2" fillId="4" borderId="10" xfId="1" applyNumberFormat="1" applyFont="1" applyFill="1" applyBorder="1" applyAlignment="1">
      <alignment horizontal="right" vertical="center"/>
    </xf>
    <xf numFmtId="3" fontId="2" fillId="4" borderId="11" xfId="1" applyNumberFormat="1" applyFont="1" applyFill="1" applyBorder="1" applyAlignment="1">
      <alignment horizontal="right" vertical="center"/>
    </xf>
    <xf numFmtId="164" fontId="1" fillId="3" borderId="12" xfId="1" applyNumberFormat="1" applyFill="1" applyBorder="1"/>
    <xf numFmtId="4" fontId="1" fillId="3" borderId="13" xfId="1" applyNumberFormat="1" applyFill="1" applyBorder="1"/>
    <xf numFmtId="164" fontId="1" fillId="3" borderId="13" xfId="1" applyNumberFormat="1" applyFill="1" applyBorder="1"/>
    <xf numFmtId="166" fontId="1" fillId="3" borderId="13" xfId="1" applyNumberFormat="1" applyFill="1" applyBorder="1"/>
    <xf numFmtId="3" fontId="1" fillId="3" borderId="13" xfId="1" applyNumberFormat="1" applyFill="1" applyBorder="1"/>
    <xf numFmtId="164" fontId="1" fillId="3" borderId="19" xfId="1" applyNumberFormat="1" applyFill="1" applyBorder="1"/>
    <xf numFmtId="4" fontId="2" fillId="5" borderId="24" xfId="1" applyNumberFormat="1" applyFont="1" applyFill="1" applyBorder="1" applyAlignment="1">
      <alignment horizontal="right" vertical="center"/>
    </xf>
    <xf numFmtId="4" fontId="2" fillId="5" borderId="13" xfId="1" applyNumberFormat="1" applyFont="1" applyFill="1" applyBorder="1" applyAlignment="1">
      <alignment horizontal="right" vertical="center"/>
    </xf>
    <xf numFmtId="3" fontId="2" fillId="5" borderId="13" xfId="1" applyNumberFormat="1" applyFont="1" applyFill="1" applyBorder="1" applyAlignment="1">
      <alignment horizontal="right" vertical="center"/>
    </xf>
    <xf numFmtId="164" fontId="2" fillId="5" borderId="13" xfId="1" applyNumberFormat="1" applyFont="1" applyFill="1" applyBorder="1" applyAlignment="1">
      <alignment horizontal="right" vertical="center"/>
    </xf>
    <xf numFmtId="3" fontId="2" fillId="5" borderId="19" xfId="1" applyNumberFormat="1" applyFont="1" applyFill="1" applyBorder="1" applyAlignment="1">
      <alignment horizontal="right" vertical="center"/>
    </xf>
    <xf numFmtId="4" fontId="2" fillId="4" borderId="12" xfId="1" applyNumberFormat="1" applyFont="1" applyFill="1" applyBorder="1" applyAlignment="1">
      <alignment horizontal="right" vertical="center"/>
    </xf>
    <xf numFmtId="4" fontId="2" fillId="4" borderId="13" xfId="1" applyNumberFormat="1" applyFont="1" applyFill="1" applyBorder="1" applyAlignment="1">
      <alignment horizontal="right" vertical="center"/>
    </xf>
    <xf numFmtId="3" fontId="2" fillId="4" borderId="13" xfId="1" applyNumberFormat="1" applyFont="1" applyFill="1" applyBorder="1" applyAlignment="1">
      <alignment horizontal="right" vertical="center"/>
    </xf>
    <xf numFmtId="164" fontId="2" fillId="4" borderId="13" xfId="1" applyNumberFormat="1" applyFont="1" applyFill="1" applyBorder="1" applyAlignment="1">
      <alignment horizontal="right" vertical="center"/>
    </xf>
    <xf numFmtId="3" fontId="2" fillId="4" borderId="19" xfId="1" applyNumberFormat="1" applyFont="1" applyFill="1" applyBorder="1" applyAlignment="1">
      <alignment horizontal="right" vertical="center"/>
    </xf>
    <xf numFmtId="4" fontId="3" fillId="5" borderId="24" xfId="1" applyNumberFormat="1" applyFont="1" applyFill="1" applyBorder="1" applyAlignment="1">
      <alignment horizontal="right" vertical="center"/>
    </xf>
    <xf numFmtId="4" fontId="3" fillId="5" borderId="13" xfId="1" applyNumberFormat="1" applyFont="1" applyFill="1" applyBorder="1" applyAlignment="1">
      <alignment horizontal="right" vertical="center"/>
    </xf>
    <xf numFmtId="3" fontId="3" fillId="5" borderId="13" xfId="1" applyNumberFormat="1" applyFont="1" applyFill="1" applyBorder="1" applyAlignment="1">
      <alignment horizontal="right" vertical="center"/>
    </xf>
    <xf numFmtId="164" fontId="3" fillId="5" borderId="13" xfId="1" applyNumberFormat="1" applyFont="1" applyFill="1" applyBorder="1" applyAlignment="1">
      <alignment horizontal="right" vertical="center"/>
    </xf>
    <xf numFmtId="3" fontId="3" fillId="5" borderId="19" xfId="1" applyNumberFormat="1" applyFont="1" applyFill="1" applyBorder="1" applyAlignment="1">
      <alignment horizontal="right" vertical="center"/>
    </xf>
    <xf numFmtId="4" fontId="3" fillId="4" borderId="12" xfId="1" applyNumberFormat="1" applyFont="1" applyFill="1" applyBorder="1" applyAlignment="1">
      <alignment horizontal="right" vertical="center"/>
    </xf>
    <xf numFmtId="4" fontId="3" fillId="4" borderId="13" xfId="1" applyNumberFormat="1" applyFont="1" applyFill="1" applyBorder="1" applyAlignment="1">
      <alignment horizontal="right" vertical="center"/>
    </xf>
    <xf numFmtId="3" fontId="3" fillId="4" borderId="13" xfId="1" applyNumberFormat="1" applyFont="1" applyFill="1" applyBorder="1" applyAlignment="1">
      <alignment horizontal="right" vertical="center"/>
    </xf>
    <xf numFmtId="164" fontId="3" fillId="4" borderId="13" xfId="1" applyNumberFormat="1" applyFont="1" applyFill="1" applyBorder="1" applyAlignment="1">
      <alignment horizontal="right" vertical="center"/>
    </xf>
    <xf numFmtId="3" fontId="3" fillId="4" borderId="19" xfId="1" applyNumberFormat="1" applyFont="1" applyFill="1" applyBorder="1" applyAlignment="1">
      <alignment horizontal="right" vertical="center"/>
    </xf>
    <xf numFmtId="0" fontId="3" fillId="7" borderId="12" xfId="1" applyFont="1" applyFill="1" applyBorder="1" applyAlignment="1">
      <alignment horizontal="center" vertical="center"/>
    </xf>
    <xf numFmtId="0" fontId="3" fillId="7" borderId="13" xfId="1" applyFont="1" applyFill="1" applyBorder="1" applyAlignment="1">
      <alignment horizontal="center" vertical="center"/>
    </xf>
    <xf numFmtId="0" fontId="3" fillId="7" borderId="19" xfId="1" applyFont="1" applyFill="1" applyBorder="1" applyAlignment="1">
      <alignment horizontal="center" vertical="center"/>
    </xf>
    <xf numFmtId="0" fontId="3" fillId="7" borderId="24" xfId="1" applyFont="1" applyFill="1" applyBorder="1" applyAlignment="1">
      <alignment horizontal="center" vertical="center"/>
    </xf>
    <xf numFmtId="165" fontId="3" fillId="2" borderId="0" xfId="1" applyNumberFormat="1" applyFont="1" applyFill="1" applyAlignment="1">
      <alignment horizontal="right" vertical="center"/>
    </xf>
    <xf numFmtId="167" fontId="3" fillId="9" borderId="30" xfId="1" applyNumberFormat="1" applyFont="1" applyFill="1" applyBorder="1" applyAlignment="1">
      <alignment horizontal="right" vertical="center"/>
    </xf>
    <xf numFmtId="165" fontId="3" fillId="9" borderId="31" xfId="1" applyNumberFormat="1" applyFont="1" applyFill="1" applyBorder="1" applyAlignment="1">
      <alignment horizontal="right" vertical="center"/>
    </xf>
    <xf numFmtId="167" fontId="7" fillId="9" borderId="15" xfId="1" applyNumberFormat="1" applyFont="1" applyFill="1" applyBorder="1" applyAlignment="1">
      <alignment horizontal="right" vertical="center"/>
    </xf>
    <xf numFmtId="165" fontId="3" fillId="9" borderId="0" xfId="1" applyNumberFormat="1" applyFont="1" applyFill="1" applyAlignment="1">
      <alignment horizontal="right" vertical="center"/>
    </xf>
    <xf numFmtId="49" fontId="3" fillId="2" borderId="15" xfId="1" applyNumberFormat="1" applyFont="1" applyFill="1" applyBorder="1" applyAlignment="1">
      <alignment horizontal="center" vertical="center" wrapText="1"/>
    </xf>
    <xf numFmtId="49" fontId="3" fillId="2" borderId="0" xfId="1" applyNumberFormat="1" applyFont="1" applyFill="1" applyAlignment="1">
      <alignment horizontal="center" vertical="center"/>
    </xf>
    <xf numFmtId="167" fontId="7" fillId="2" borderId="0" xfId="1" applyNumberFormat="1" applyFont="1" applyFill="1" applyAlignment="1">
      <alignment horizontal="right" vertical="center"/>
    </xf>
    <xf numFmtId="164" fontId="3" fillId="3" borderId="33" xfId="1" applyNumberFormat="1" applyFont="1" applyFill="1" applyBorder="1" applyAlignment="1">
      <alignment horizontal="right" vertical="center"/>
    </xf>
    <xf numFmtId="164" fontId="3" fillId="3" borderId="34" xfId="1" applyNumberFormat="1" applyFont="1" applyFill="1" applyBorder="1" applyAlignment="1">
      <alignment horizontal="right" vertical="center"/>
    </xf>
    <xf numFmtId="4" fontId="2" fillId="5" borderId="35" xfId="1" applyNumberFormat="1" applyFont="1" applyFill="1" applyBorder="1" applyAlignment="1">
      <alignment horizontal="right" vertical="center"/>
    </xf>
    <xf numFmtId="4" fontId="2" fillId="5" borderId="36" xfId="1" applyNumberFormat="1" applyFont="1" applyFill="1" applyBorder="1" applyAlignment="1">
      <alignment horizontal="right" vertical="center"/>
    </xf>
    <xf numFmtId="3" fontId="2" fillId="5" borderId="36" xfId="1" applyNumberFormat="1" applyFont="1" applyFill="1" applyBorder="1" applyAlignment="1">
      <alignment horizontal="right" vertical="center"/>
    </xf>
    <xf numFmtId="164" fontId="2" fillId="5" borderId="36" xfId="1" applyNumberFormat="1" applyFont="1" applyFill="1" applyBorder="1" applyAlignment="1">
      <alignment horizontal="right" vertical="center"/>
    </xf>
    <xf numFmtId="3" fontId="2" fillId="5" borderId="37" xfId="1" applyNumberFormat="1" applyFont="1" applyFill="1" applyBorder="1" applyAlignment="1">
      <alignment horizontal="right" vertical="center"/>
    </xf>
    <xf numFmtId="4" fontId="2" fillId="4" borderId="35" xfId="1" applyNumberFormat="1" applyFont="1" applyFill="1" applyBorder="1" applyAlignment="1">
      <alignment horizontal="right" vertical="center"/>
    </xf>
    <xf numFmtId="4" fontId="2" fillId="4" borderId="36" xfId="1" applyNumberFormat="1" applyFont="1" applyFill="1" applyBorder="1" applyAlignment="1">
      <alignment horizontal="right" vertical="center"/>
    </xf>
    <xf numFmtId="3" fontId="2" fillId="4" borderId="36" xfId="1" applyNumberFormat="1" applyFont="1" applyFill="1" applyBorder="1" applyAlignment="1">
      <alignment horizontal="right" vertical="center"/>
    </xf>
    <xf numFmtId="164" fontId="2" fillId="4" borderId="36" xfId="1" applyNumberFormat="1" applyFont="1" applyFill="1" applyBorder="1" applyAlignment="1">
      <alignment horizontal="right" vertical="center"/>
    </xf>
    <xf numFmtId="3" fontId="2" fillId="4" borderId="37" xfId="1" applyNumberFormat="1" applyFont="1" applyFill="1" applyBorder="1" applyAlignment="1">
      <alignment horizontal="right" vertical="center"/>
    </xf>
    <xf numFmtId="4" fontId="2" fillId="5" borderId="33" xfId="1" applyNumberFormat="1" applyFont="1" applyFill="1" applyBorder="1" applyAlignment="1">
      <alignment horizontal="right" vertical="center"/>
    </xf>
    <xf numFmtId="3" fontId="2" fillId="5" borderId="34" xfId="1" applyNumberFormat="1" applyFont="1" applyFill="1" applyBorder="1" applyAlignment="1">
      <alignment horizontal="right" vertical="center"/>
    </xf>
    <xf numFmtId="4" fontId="2" fillId="4" borderId="33" xfId="1" applyNumberFormat="1" applyFont="1" applyFill="1" applyBorder="1" applyAlignment="1">
      <alignment horizontal="right" vertical="center"/>
    </xf>
    <xf numFmtId="3" fontId="2" fillId="4" borderId="34" xfId="1" applyNumberFormat="1" applyFont="1" applyFill="1" applyBorder="1" applyAlignment="1">
      <alignment horizontal="right" vertical="center"/>
    </xf>
    <xf numFmtId="4" fontId="3" fillId="5" borderId="33" xfId="1" applyNumberFormat="1" applyFont="1" applyFill="1" applyBorder="1" applyAlignment="1">
      <alignment horizontal="right" vertical="center"/>
    </xf>
    <xf numFmtId="3" fontId="3" fillId="5" borderId="34" xfId="1" applyNumberFormat="1" applyFont="1" applyFill="1" applyBorder="1" applyAlignment="1">
      <alignment horizontal="right" vertical="center"/>
    </xf>
    <xf numFmtId="4" fontId="3" fillId="4" borderId="33" xfId="1" applyNumberFormat="1" applyFont="1" applyFill="1" applyBorder="1" applyAlignment="1">
      <alignment horizontal="right" vertical="center"/>
    </xf>
    <xf numFmtId="3" fontId="3" fillId="4" borderId="34" xfId="1" applyNumberFormat="1" applyFont="1" applyFill="1" applyBorder="1" applyAlignment="1">
      <alignment horizontal="right" vertical="center"/>
    </xf>
    <xf numFmtId="0" fontId="3" fillId="7" borderId="33" xfId="1" applyFont="1" applyFill="1" applyBorder="1" applyAlignment="1">
      <alignment horizontal="center" vertical="center"/>
    </xf>
    <xf numFmtId="0" fontId="3" fillId="7" borderId="34" xfId="1" applyFont="1" applyFill="1" applyBorder="1" applyAlignment="1">
      <alignment horizontal="center" vertical="center"/>
    </xf>
    <xf numFmtId="167" fontId="1" fillId="2" borderId="9" xfId="1" applyNumberFormat="1" applyFill="1" applyBorder="1"/>
    <xf numFmtId="165" fontId="3" fillId="9" borderId="23" xfId="1" applyNumberFormat="1" applyFont="1" applyFill="1" applyBorder="1" applyAlignment="1">
      <alignment horizontal="right" vertical="center"/>
    </xf>
    <xf numFmtId="0" fontId="1" fillId="2" borderId="31" xfId="1" applyFill="1" applyBorder="1"/>
    <xf numFmtId="167" fontId="1" fillId="2" borderId="10" xfId="1" applyNumberFormat="1" applyFill="1" applyBorder="1"/>
    <xf numFmtId="167" fontId="1" fillId="2" borderId="12" xfId="1" applyNumberFormat="1" applyFill="1" applyBorder="1"/>
    <xf numFmtId="165" fontId="2" fillId="9" borderId="38" xfId="1" applyNumberFormat="1" applyFont="1" applyFill="1" applyBorder="1" applyAlignment="1">
      <alignment horizontal="right" vertical="center"/>
    </xf>
    <xf numFmtId="167" fontId="1" fillId="2" borderId="13" xfId="1" applyNumberFormat="1" applyFill="1" applyBorder="1"/>
    <xf numFmtId="165" fontId="2" fillId="9" borderId="24" xfId="1" applyNumberFormat="1" applyFont="1" applyFill="1" applyBorder="1" applyAlignment="1">
      <alignment horizontal="right" vertical="center"/>
    </xf>
    <xf numFmtId="49" fontId="3" fillId="2" borderId="12" xfId="1" applyNumberFormat="1" applyFont="1" applyFill="1" applyBorder="1" applyAlignment="1">
      <alignment horizontal="center" vertical="center" wrapText="1"/>
    </xf>
    <xf numFmtId="4" fontId="2" fillId="4" borderId="39" xfId="1" applyNumberFormat="1" applyFont="1" applyFill="1" applyBorder="1" applyAlignment="1">
      <alignment horizontal="right" vertical="center"/>
    </xf>
    <xf numFmtId="4" fontId="2" fillId="4" borderId="4" xfId="1" applyNumberFormat="1" applyFont="1" applyFill="1" applyBorder="1" applyAlignment="1">
      <alignment horizontal="right" vertical="center"/>
    </xf>
    <xf numFmtId="4" fontId="3" fillId="4" borderId="4" xfId="1" applyNumberFormat="1" applyFont="1" applyFill="1" applyBorder="1" applyAlignment="1">
      <alignment horizontal="right" vertical="center"/>
    </xf>
    <xf numFmtId="0" fontId="3" fillId="7" borderId="4" xfId="1" applyFont="1" applyFill="1" applyBorder="1" applyAlignment="1">
      <alignment horizontal="center" vertical="center"/>
    </xf>
    <xf numFmtId="167" fontId="3" fillId="2" borderId="0" xfId="1" applyNumberFormat="1" applyFont="1" applyFill="1" applyAlignment="1">
      <alignment horizontal="right" vertical="center"/>
    </xf>
    <xf numFmtId="167" fontId="7" fillId="9" borderId="9" xfId="1" applyNumberFormat="1" applyFont="1" applyFill="1" applyBorder="1" applyAlignment="1">
      <alignment horizontal="right" vertical="center"/>
    </xf>
    <xf numFmtId="165" fontId="3" fillId="9" borderId="10" xfId="1" applyNumberFormat="1" applyFont="1" applyFill="1" applyBorder="1" applyAlignment="1">
      <alignment horizontal="right" vertical="center"/>
    </xf>
    <xf numFmtId="167" fontId="7" fillId="9" borderId="10" xfId="1" applyNumberFormat="1" applyFont="1" applyFill="1" applyBorder="1" applyAlignment="1">
      <alignment horizontal="right" vertical="center"/>
    </xf>
    <xf numFmtId="167" fontId="7" fillId="9" borderId="12" xfId="1" applyNumberFormat="1" applyFont="1" applyFill="1" applyBorder="1" applyAlignment="1">
      <alignment horizontal="right" vertical="center"/>
    </xf>
    <xf numFmtId="165" fontId="3" fillId="9" borderId="1" xfId="1" applyNumberFormat="1" applyFont="1" applyFill="1" applyBorder="1" applyAlignment="1">
      <alignment horizontal="right" vertical="center"/>
    </xf>
    <xf numFmtId="167" fontId="7" fillId="9" borderId="13" xfId="1" applyNumberFormat="1" applyFont="1" applyFill="1" applyBorder="1" applyAlignment="1">
      <alignment horizontal="right" vertical="center"/>
    </xf>
    <xf numFmtId="49" fontId="3" fillId="2" borderId="13" xfId="1" applyNumberFormat="1" applyFont="1" applyFill="1" applyBorder="1" applyAlignment="1">
      <alignment horizontal="center" vertical="center" wrapText="1"/>
    </xf>
    <xf numFmtId="164" fontId="3" fillId="3" borderId="3" xfId="1" applyNumberFormat="1" applyFont="1" applyFill="1" applyBorder="1" applyAlignment="1">
      <alignment horizontal="right" vertical="center"/>
    </xf>
    <xf numFmtId="0" fontId="2" fillId="7" borderId="12" xfId="1" applyFont="1" applyFill="1" applyBorder="1" applyAlignment="1">
      <alignment horizontal="center" vertical="center"/>
    </xf>
    <xf numFmtId="0" fontId="2" fillId="7" borderId="13" xfId="1" applyFont="1" applyFill="1" applyBorder="1" applyAlignment="1">
      <alignment horizontal="center" vertical="center"/>
    </xf>
    <xf numFmtId="0" fontId="2" fillId="7" borderId="19" xfId="1" applyFont="1" applyFill="1" applyBorder="1" applyAlignment="1">
      <alignment horizontal="center" vertical="center"/>
    </xf>
    <xf numFmtId="0" fontId="2" fillId="7" borderId="4" xfId="1" applyFont="1" applyFill="1" applyBorder="1" applyAlignment="1">
      <alignment horizontal="left" vertical="center"/>
    </xf>
    <xf numFmtId="167" fontId="7" fillId="9" borderId="0" xfId="1" applyNumberFormat="1" applyFont="1" applyFill="1" applyAlignment="1">
      <alignment horizontal="right" vertical="center"/>
    </xf>
    <xf numFmtId="0" fontId="9" fillId="0" borderId="0" xfId="0" applyFont="1"/>
    <xf numFmtId="0" fontId="10" fillId="0" borderId="0" xfId="0" applyFont="1"/>
    <xf numFmtId="0" fontId="1" fillId="0" borderId="0" xfId="1"/>
    <xf numFmtId="0" fontId="4" fillId="2" borderId="14" xfId="1" applyFont="1" applyFill="1" applyBorder="1" applyAlignment="1">
      <alignment horizontal="center"/>
    </xf>
    <xf numFmtId="0" fontId="4" fillId="0" borderId="0" xfId="1" applyFont="1" applyAlignment="1">
      <alignment horizontal="center"/>
    </xf>
    <xf numFmtId="0" fontId="4" fillId="0" borderId="15" xfId="1" applyFont="1" applyBorder="1" applyAlignment="1">
      <alignment horizontal="center"/>
    </xf>
    <xf numFmtId="0" fontId="5" fillId="2" borderId="29" xfId="1" applyFont="1" applyFill="1" applyBorder="1" applyAlignment="1">
      <alignment horizontal="center"/>
    </xf>
    <xf numFmtId="0" fontId="5" fillId="0" borderId="28" xfId="1" applyFont="1" applyBorder="1" applyAlignment="1">
      <alignment horizontal="center"/>
    </xf>
    <xf numFmtId="0" fontId="5" fillId="0" borderId="27" xfId="1" applyFont="1" applyBorder="1" applyAlignment="1">
      <alignment horizontal="center"/>
    </xf>
    <xf numFmtId="0" fontId="4" fillId="2" borderId="14" xfId="1" applyFont="1" applyFill="1" applyBorder="1"/>
    <xf numFmtId="0" fontId="1" fillId="0" borderId="0" xfId="1"/>
    <xf numFmtId="0" fontId="4" fillId="2" borderId="32" xfId="1" applyFont="1" applyFill="1" applyBorder="1"/>
    <xf numFmtId="0" fontId="1" fillId="0" borderId="31" xfId="1" applyBorder="1"/>
    <xf numFmtId="0" fontId="4" fillId="10" borderId="18" xfId="1" applyFont="1" applyFill="1" applyBorder="1" applyAlignment="1">
      <alignment horizontal="center"/>
    </xf>
    <xf numFmtId="0" fontId="1" fillId="0" borderId="17" xfId="1" applyBorder="1" applyAlignment="1">
      <alignment horizontal="center"/>
    </xf>
    <xf numFmtId="0" fontId="1" fillId="0" borderId="16" xfId="1" applyBorder="1" applyAlignment="1">
      <alignment horizontal="center"/>
    </xf>
    <xf numFmtId="0" fontId="4" fillId="2" borderId="25" xfId="1" applyFont="1" applyFill="1" applyBorder="1" applyAlignment="1">
      <alignment horizontal="center"/>
    </xf>
    <xf numFmtId="0" fontId="4" fillId="0" borderId="7" xfId="1" applyFont="1" applyBorder="1" applyAlignment="1">
      <alignment horizontal="center"/>
    </xf>
    <xf numFmtId="0" fontId="4" fillId="0" borderId="26" xfId="1" applyFont="1" applyBorder="1" applyAlignment="1">
      <alignment horizontal="center"/>
    </xf>
    <xf numFmtId="0" fontId="2" fillId="2" borderId="19" xfId="1" applyFont="1" applyFill="1" applyBorder="1" applyAlignment="1">
      <alignment horizontal="left" vertical="center"/>
    </xf>
    <xf numFmtId="0" fontId="1" fillId="2" borderId="13" xfId="1" applyFill="1" applyBorder="1"/>
    <xf numFmtId="0" fontId="2" fillId="2" borderId="11" xfId="1" applyFont="1" applyFill="1" applyBorder="1" applyAlignment="1">
      <alignment horizontal="left" vertical="center"/>
    </xf>
    <xf numFmtId="0" fontId="1" fillId="2" borderId="10" xfId="1" applyFill="1" applyBorder="1"/>
    <xf numFmtId="0" fontId="4" fillId="10" borderId="17" xfId="1" applyFont="1" applyFill="1" applyBorder="1" applyAlignment="1">
      <alignment horizontal="center"/>
    </xf>
    <xf numFmtId="0" fontId="4" fillId="10" borderId="16" xfId="1" applyFont="1" applyFill="1" applyBorder="1" applyAlignment="1">
      <alignment horizontal="center"/>
    </xf>
    <xf numFmtId="0" fontId="4" fillId="2" borderId="13" xfId="1" applyFont="1" applyFill="1" applyBorder="1"/>
    <xf numFmtId="0" fontId="1" fillId="0" borderId="13" xfId="1" applyBorder="1"/>
    <xf numFmtId="0" fontId="4" fillId="2" borderId="10" xfId="1" applyFont="1" applyFill="1" applyBorder="1"/>
    <xf numFmtId="0" fontId="1" fillId="0" borderId="10" xfId="1" applyBorder="1"/>
    <xf numFmtId="0" fontId="1" fillId="0" borderId="17" xfId="1" applyBorder="1"/>
    <xf numFmtId="0" fontId="1" fillId="0" borderId="16" xfId="1" applyBorder="1"/>
    <xf numFmtId="0" fontId="4" fillId="2" borderId="41" xfId="1" applyFont="1" applyFill="1" applyBorder="1" applyAlignment="1">
      <alignment horizontal="center"/>
    </xf>
    <xf numFmtId="0" fontId="4" fillId="0" borderId="40" xfId="1" applyFont="1" applyBorder="1" applyAlignment="1">
      <alignment horizontal="center"/>
    </xf>
    <xf numFmtId="0" fontId="5" fillId="2" borderId="44" xfId="1" applyFont="1" applyFill="1" applyBorder="1" applyAlignment="1">
      <alignment horizontal="center"/>
    </xf>
    <xf numFmtId="0" fontId="5" fillId="0" borderId="43" xfId="1" applyFont="1" applyBorder="1" applyAlignment="1">
      <alignment horizontal="center"/>
    </xf>
    <xf numFmtId="0" fontId="5" fillId="0" borderId="42" xfId="1" applyFont="1" applyBorder="1" applyAlignment="1">
      <alignment horizontal="center"/>
    </xf>
    <xf numFmtId="0" fontId="4" fillId="2" borderId="19" xfId="1" applyFont="1" applyFill="1" applyBorder="1"/>
    <xf numFmtId="0" fontId="4" fillId="2" borderId="11" xfId="1" applyFont="1" applyFill="1" applyBorder="1"/>
    <xf numFmtId="0" fontId="4" fillId="2" borderId="7" xfId="1" applyFont="1" applyFill="1" applyBorder="1" applyAlignment="1">
      <alignment horizontal="center"/>
    </xf>
    <xf numFmtId="0" fontId="5" fillId="2" borderId="28" xfId="1" applyFont="1" applyFill="1" applyBorder="1" applyAlignment="1">
      <alignment horizontal="center"/>
    </xf>
    <xf numFmtId="0" fontId="4" fillId="2" borderId="47" xfId="1" applyFont="1" applyFill="1" applyBorder="1" applyAlignment="1">
      <alignment horizontal="center"/>
    </xf>
    <xf numFmtId="0" fontId="4" fillId="2" borderId="46" xfId="1" applyFont="1" applyFill="1" applyBorder="1" applyAlignment="1">
      <alignment horizontal="center"/>
    </xf>
    <xf numFmtId="0" fontId="4" fillId="2" borderId="45" xfId="1" applyFont="1" applyFill="1" applyBorder="1" applyAlignment="1">
      <alignment horizontal="center"/>
    </xf>
    <xf numFmtId="0" fontId="1" fillId="0" borderId="28" xfId="1" applyBorder="1" applyAlignment="1">
      <alignment horizontal="center"/>
    </xf>
    <xf numFmtId="0" fontId="1" fillId="0" borderId="27" xfId="1" applyBorder="1" applyAlignment="1">
      <alignment horizontal="center"/>
    </xf>
    <xf numFmtId="0" fontId="4" fillId="2" borderId="8" xfId="1" applyFont="1" applyFill="1" applyBorder="1" applyAlignment="1">
      <alignment horizontal="center"/>
    </xf>
    <xf numFmtId="0" fontId="4" fillId="0" borderId="6" xfId="1" applyFont="1" applyBorder="1" applyAlignment="1">
      <alignment horizontal="center"/>
    </xf>
    <xf numFmtId="0" fontId="4" fillId="0" borderId="10" xfId="1" applyFont="1" applyBorder="1"/>
    <xf numFmtId="0" fontId="4" fillId="8" borderId="18" xfId="1" applyFont="1" applyFill="1" applyBorder="1" applyAlignment="1">
      <alignment horizontal="center"/>
    </xf>
    <xf numFmtId="0" fontId="4" fillId="8" borderId="17" xfId="1" applyFont="1" applyFill="1" applyBorder="1" applyAlignment="1">
      <alignment horizontal="center"/>
    </xf>
    <xf numFmtId="0" fontId="4" fillId="8" borderId="16" xfId="1" applyFont="1" applyFill="1" applyBorder="1" applyAlignment="1">
      <alignment horizontal="center"/>
    </xf>
    <xf numFmtId="0" fontId="1" fillId="2" borderId="13" xfId="1" applyFill="1" applyBorder="1" applyAlignment="1">
      <alignment horizontal="left" vertical="center"/>
    </xf>
    <xf numFmtId="0" fontId="1" fillId="2" borderId="13" xfId="1" applyFill="1" applyBorder="1" applyAlignment="1">
      <alignment vertical="center"/>
    </xf>
    <xf numFmtId="0" fontId="4" fillId="2" borderId="22" xfId="1" applyFont="1" applyFill="1" applyBorder="1" applyAlignment="1">
      <alignment horizontal="center"/>
    </xf>
    <xf numFmtId="0" fontId="4" fillId="0" borderId="21" xfId="1" applyFont="1" applyBorder="1" applyAlignment="1">
      <alignment horizontal="center"/>
    </xf>
    <xf numFmtId="0" fontId="4" fillId="0" borderId="20" xfId="1" applyFont="1" applyBorder="1" applyAlignment="1">
      <alignment horizontal="center"/>
    </xf>
    <xf numFmtId="0" fontId="3" fillId="2" borderId="11" xfId="1" applyFont="1" applyFill="1" applyBorder="1" applyAlignment="1">
      <alignment horizontal="left" vertical="center"/>
    </xf>
    <xf numFmtId="0" fontId="4" fillId="2" borderId="10" xfId="1" applyFont="1" applyFill="1" applyBorder="1" applyAlignment="1">
      <alignment horizontal="left" vertical="center"/>
    </xf>
    <xf numFmtId="0" fontId="1" fillId="0" borderId="0" xfId="1" applyAlignment="1">
      <alignment wrapText="1"/>
    </xf>
    <xf numFmtId="0" fontId="4" fillId="0" borderId="48" xfId="1" applyFont="1" applyBorder="1" applyAlignment="1">
      <alignment horizontal="center" wrapText="1"/>
    </xf>
    <xf numFmtId="0" fontId="1" fillId="0" borderId="0" xfId="1" applyAlignment="1">
      <alignment horizontal="right"/>
    </xf>
    <xf numFmtId="0" fontId="1" fillId="0" borderId="0" xfId="1" applyAlignment="1">
      <alignment horizontal="left" wrapText="1"/>
    </xf>
    <xf numFmtId="0" fontId="4" fillId="0" borderId="48" xfId="1" applyFont="1" applyBorder="1" applyAlignment="1">
      <alignment horizontal="center" wrapText="1"/>
    </xf>
    <xf numFmtId="0" fontId="14" fillId="0" borderId="0" xfId="1" applyFont="1"/>
    <xf numFmtId="0" fontId="15" fillId="0" borderId="0" xfId="1" applyFont="1" applyAlignment="1">
      <alignment horizontal="left" vertical="center" wrapText="1"/>
    </xf>
    <xf numFmtId="0" fontId="16" fillId="0" borderId="0" xfId="1" applyFont="1"/>
    <xf numFmtId="0" fontId="16" fillId="0" borderId="0" xfId="1" applyFont="1" applyAlignment="1">
      <alignment wrapText="1"/>
    </xf>
    <xf numFmtId="0" fontId="17" fillId="0" borderId="0" xfId="1" applyFont="1" applyAlignment="1">
      <alignment horizontal="left" wrapText="1"/>
    </xf>
    <xf numFmtId="3" fontId="17" fillId="0" borderId="0" xfId="1" applyNumberFormat="1" applyFont="1" applyAlignment="1">
      <alignment horizontal="center"/>
    </xf>
    <xf numFmtId="0" fontId="15" fillId="0" borderId="0" xfId="1" applyFont="1"/>
    <xf numFmtId="0" fontId="15" fillId="0" borderId="0" xfId="1" applyFont="1" applyAlignment="1">
      <alignment horizontal="center" wrapText="1"/>
    </xf>
    <xf numFmtId="0" fontId="15" fillId="0" borderId="0" xfId="1" applyFont="1" applyAlignment="1">
      <alignment horizontal="left" wrapText="1"/>
    </xf>
    <xf numFmtId="0" fontId="17" fillId="0" borderId="0" xfId="1" applyFont="1" applyAlignment="1">
      <alignment horizontal="left" wrapText="1"/>
    </xf>
    <xf numFmtId="10" fontId="17" fillId="0" borderId="0" xfId="2" applyNumberFormat="1" applyFont="1" applyAlignment="1"/>
    <xf numFmtId="0" fontId="17" fillId="0" borderId="0" xfId="1" applyFont="1"/>
    <xf numFmtId="10" fontId="0" fillId="0" borderId="0" xfId="2" applyNumberFormat="1" applyFont="1" applyAlignment="1"/>
    <xf numFmtId="167" fontId="1" fillId="0" borderId="0" xfId="1" applyNumberFormat="1"/>
    <xf numFmtId="0" fontId="1" fillId="0" borderId="13" xfId="1" applyBorder="1" applyAlignment="1">
      <alignment horizontal="center"/>
    </xf>
    <xf numFmtId="167" fontId="20" fillId="0" borderId="13" xfId="1" applyNumberFormat="1" applyFont="1" applyBorder="1" applyAlignment="1">
      <alignment horizontal="right"/>
    </xf>
    <xf numFmtId="167" fontId="21" fillId="0" borderId="13" xfId="1" applyNumberFormat="1" applyFont="1" applyBorder="1" applyAlignment="1">
      <alignment horizontal="right"/>
    </xf>
    <xf numFmtId="0" fontId="1" fillId="0" borderId="13" xfId="1" applyBorder="1" applyAlignment="1">
      <alignment horizontal="left" wrapText="1"/>
    </xf>
    <xf numFmtId="167" fontId="0" fillId="0" borderId="0" xfId="2" applyNumberFormat="1" applyFont="1"/>
    <xf numFmtId="0" fontId="1" fillId="11" borderId="13" xfId="1" applyFill="1" applyBorder="1" applyAlignment="1">
      <alignment horizontal="center"/>
    </xf>
    <xf numFmtId="167" fontId="20" fillId="11" borderId="13" xfId="1" applyNumberFormat="1" applyFont="1" applyFill="1" applyBorder="1" applyAlignment="1">
      <alignment horizontal="right"/>
    </xf>
    <xf numFmtId="167" fontId="21" fillId="11" borderId="13" xfId="1" applyNumberFormat="1" applyFont="1" applyFill="1" applyBorder="1" applyAlignment="1">
      <alignment horizontal="right"/>
    </xf>
    <xf numFmtId="0" fontId="1" fillId="11" borderId="13" xfId="1" applyFill="1" applyBorder="1" applyAlignment="1">
      <alignment horizontal="left" wrapText="1"/>
    </xf>
    <xf numFmtId="10" fontId="21" fillId="0" borderId="13" xfId="1" applyNumberFormat="1" applyFont="1" applyBorder="1" applyAlignment="1">
      <alignment horizontal="right"/>
    </xf>
    <xf numFmtId="0" fontId="20" fillId="0" borderId="13" xfId="1" applyFont="1" applyBorder="1" applyAlignment="1">
      <alignment horizontal="left" vertical="center" wrapText="1"/>
    </xf>
    <xf numFmtId="0" fontId="1" fillId="0" borderId="13" xfId="1" applyBorder="1" applyAlignment="1">
      <alignment horizontal="left" vertical="center" wrapText="1"/>
    </xf>
    <xf numFmtId="0" fontId="20" fillId="11" borderId="13" xfId="1" applyFont="1" applyFill="1" applyBorder="1" applyAlignment="1">
      <alignment horizontal="left" vertical="center" wrapText="1"/>
    </xf>
    <xf numFmtId="0" fontId="25" fillId="11" borderId="13" xfId="3" applyFont="1" applyFill="1" applyBorder="1" applyAlignment="1">
      <alignment horizontal="left" wrapText="1"/>
    </xf>
    <xf numFmtId="2" fontId="1" fillId="0" borderId="0" xfId="1" applyNumberFormat="1"/>
    <xf numFmtId="2" fontId="20" fillId="0" borderId="13" xfId="1" applyNumberFormat="1" applyFont="1" applyBorder="1" applyAlignment="1">
      <alignment horizontal="right"/>
    </xf>
    <xf numFmtId="2" fontId="20" fillId="0" borderId="13" xfId="2" applyNumberFormat="1" applyFont="1" applyBorder="1" applyAlignment="1">
      <alignment horizontal="right"/>
    </xf>
    <xf numFmtId="2" fontId="21" fillId="0" borderId="13" xfId="1" applyNumberFormat="1" applyFont="1" applyBorder="1" applyAlignment="1">
      <alignment horizontal="right"/>
    </xf>
    <xf numFmtId="0" fontId="26" fillId="12" borderId="13" xfId="1" quotePrefix="1" applyFont="1" applyFill="1" applyBorder="1" applyAlignment="1">
      <alignment horizontal="center" wrapText="1"/>
    </xf>
    <xf numFmtId="0" fontId="4" fillId="12" borderId="13" xfId="1" applyFont="1" applyFill="1" applyBorder="1" applyAlignment="1">
      <alignment horizontal="center" wrapText="1"/>
    </xf>
    <xf numFmtId="0" fontId="26" fillId="12" borderId="13" xfId="1" quotePrefix="1" applyFont="1" applyFill="1" applyBorder="1" applyAlignment="1">
      <alignment wrapText="1"/>
    </xf>
    <xf numFmtId="0" fontId="4" fillId="12" borderId="49" xfId="1" applyFont="1" applyFill="1" applyBorder="1" applyAlignment="1">
      <alignment horizontal="center" vertical="center" wrapText="1"/>
    </xf>
    <xf numFmtId="0" fontId="4" fillId="12" borderId="50" xfId="1" applyFont="1" applyFill="1" applyBorder="1" applyAlignment="1">
      <alignment horizontal="center" vertical="center" wrapText="1"/>
    </xf>
    <xf numFmtId="0" fontId="4" fillId="12" borderId="24" xfId="1" applyFont="1" applyFill="1" applyBorder="1" applyAlignment="1">
      <alignment horizontal="center" vertical="center" wrapText="1"/>
    </xf>
    <xf numFmtId="0" fontId="7" fillId="0" borderId="0" xfId="1" applyFont="1" applyAlignment="1">
      <alignment vertical="center"/>
    </xf>
    <xf numFmtId="0" fontId="27" fillId="0" borderId="0" xfId="1" quotePrefix="1" applyFont="1" applyAlignment="1">
      <alignment vertical="center"/>
    </xf>
    <xf numFmtId="0" fontId="28" fillId="0" borderId="0" xfId="1" quotePrefix="1" applyFont="1" applyAlignment="1">
      <alignment vertical="center"/>
    </xf>
    <xf numFmtId="167" fontId="0" fillId="0" borderId="13" xfId="2" applyNumberFormat="1" applyFont="1" applyFill="1" applyBorder="1" applyAlignment="1">
      <alignment horizontal="right" wrapText="1"/>
    </xf>
    <xf numFmtId="10" fontId="20" fillId="0" borderId="13" xfId="2" applyNumberFormat="1" applyFont="1" applyFill="1" applyBorder="1" applyAlignment="1">
      <alignment horizontal="right" vertical="center" wrapText="1"/>
    </xf>
    <xf numFmtId="0" fontId="29" fillId="0" borderId="0" xfId="1" quotePrefix="1" applyFont="1" applyAlignment="1">
      <alignment vertical="center"/>
    </xf>
    <xf numFmtId="0" fontId="30" fillId="0" borderId="0" xfId="1" quotePrefix="1" applyFont="1" applyAlignment="1">
      <alignment vertical="center"/>
    </xf>
    <xf numFmtId="167" fontId="20" fillId="0" borderId="13" xfId="2" applyNumberFormat="1" applyFont="1" applyFill="1" applyBorder="1" applyAlignment="1">
      <alignment horizontal="right" vertical="center" wrapText="1"/>
    </xf>
    <xf numFmtId="167" fontId="25" fillId="0" borderId="13" xfId="2" applyNumberFormat="1" applyFont="1" applyFill="1" applyBorder="1" applyAlignment="1">
      <alignment horizontal="right" wrapText="1"/>
    </xf>
    <xf numFmtId="0" fontId="25" fillId="0" borderId="13" xfId="3" applyFont="1" applyBorder="1" applyAlignment="1">
      <alignment horizontal="left" wrapText="1"/>
    </xf>
    <xf numFmtId="167" fontId="1" fillId="0" borderId="0" xfId="1" applyNumberFormat="1" applyAlignment="1">
      <alignment horizontal="center"/>
    </xf>
    <xf numFmtId="3" fontId="1" fillId="0" borderId="0" xfId="1" applyNumberFormat="1" applyAlignment="1">
      <alignment horizontal="center"/>
    </xf>
    <xf numFmtId="10" fontId="1" fillId="0" borderId="0" xfId="1" applyNumberFormat="1" applyAlignment="1">
      <alignment horizontal="center"/>
    </xf>
    <xf numFmtId="0" fontId="1" fillId="0" borderId="0" xfId="1" applyAlignment="1">
      <alignment horizontal="center"/>
    </xf>
    <xf numFmtId="0" fontId="31" fillId="0" borderId="0" xfId="1" applyFont="1" applyAlignment="1">
      <alignment horizontal="center" vertical="center"/>
    </xf>
    <xf numFmtId="0" fontId="31" fillId="0" borderId="0" xfId="1" applyFont="1" applyAlignment="1">
      <alignment horizontal="center" vertical="center" wrapText="1"/>
    </xf>
    <xf numFmtId="0" fontId="31" fillId="0" borderId="0" xfId="1" applyFont="1" applyAlignment="1">
      <alignment horizontal="left" vertical="center" wrapText="1"/>
    </xf>
    <xf numFmtId="0" fontId="32" fillId="0" borderId="0" xfId="1" applyFont="1"/>
    <xf numFmtId="0" fontId="32" fillId="0" borderId="0" xfId="1" applyFont="1" applyAlignment="1">
      <alignment horizontal="left" wrapText="1"/>
    </xf>
    <xf numFmtId="0" fontId="15" fillId="0" borderId="0" xfId="1" applyFont="1" applyAlignment="1">
      <alignment horizontal="left" wrapText="1"/>
    </xf>
    <xf numFmtId="0" fontId="31" fillId="0" borderId="0" xfId="1" applyFont="1" applyAlignment="1">
      <alignment horizontal="center"/>
    </xf>
    <xf numFmtId="0" fontId="31" fillId="0" borderId="0" xfId="1" applyFont="1" applyAlignment="1">
      <alignment horizontal="center" wrapText="1"/>
    </xf>
    <xf numFmtId="0" fontId="31" fillId="0" borderId="0" xfId="1" applyFont="1" applyAlignment="1">
      <alignment horizontal="left" wrapText="1"/>
    </xf>
    <xf numFmtId="0" fontId="15" fillId="2" borderId="0" xfId="1" applyFont="1" applyFill="1" applyAlignment="1">
      <alignment horizontal="left"/>
    </xf>
    <xf numFmtId="0" fontId="15" fillId="2" borderId="0" xfId="1" applyFont="1" applyFill="1" applyAlignment="1">
      <alignment horizontal="left" wrapText="1"/>
    </xf>
    <xf numFmtId="0" fontId="15" fillId="2" borderId="0" xfId="1" applyFont="1" applyFill="1"/>
    <xf numFmtId="10" fontId="1" fillId="0" borderId="0" xfId="1" applyNumberFormat="1" applyAlignment="1">
      <alignment horizontal="right"/>
    </xf>
    <xf numFmtId="2" fontId="1" fillId="0" borderId="0" xfId="1" applyNumberFormat="1" applyAlignment="1">
      <alignment horizontal="right"/>
    </xf>
    <xf numFmtId="10" fontId="20" fillId="0" borderId="0" xfId="1" applyNumberFormat="1" applyFont="1"/>
    <xf numFmtId="0" fontId="34" fillId="2" borderId="0" xfId="1" applyFont="1" applyFill="1" applyAlignment="1">
      <alignment horizontal="left" wrapText="1"/>
    </xf>
    <xf numFmtId="0" fontId="34" fillId="2" borderId="0" xfId="1" applyFont="1" applyFill="1" applyAlignment="1">
      <alignment horizontal="center" wrapText="1"/>
    </xf>
    <xf numFmtId="2" fontId="1" fillId="0" borderId="13" xfId="1" applyNumberFormat="1" applyBorder="1"/>
    <xf numFmtId="10" fontId="20" fillId="0" borderId="13" xfId="2" applyNumberFormat="1" applyFont="1" applyBorder="1" applyAlignment="1"/>
    <xf numFmtId="10" fontId="1" fillId="0" borderId="13" xfId="1" applyNumberFormat="1" applyBorder="1" applyAlignment="1">
      <alignment horizontal="right"/>
    </xf>
    <xf numFmtId="10" fontId="20" fillId="0" borderId="13" xfId="1" applyNumberFormat="1" applyFont="1" applyBorder="1"/>
    <xf numFmtId="0" fontId="34" fillId="2" borderId="13" xfId="1" applyFont="1" applyFill="1" applyBorder="1" applyAlignment="1">
      <alignment horizontal="left" vertical="center" wrapText="1"/>
    </xf>
    <xf numFmtId="0" fontId="34" fillId="2" borderId="13" xfId="1" applyFont="1" applyFill="1" applyBorder="1" applyAlignment="1">
      <alignment horizontal="center" vertical="center" wrapText="1"/>
    </xf>
    <xf numFmtId="0" fontId="16" fillId="0" borderId="13" xfId="1" applyFont="1" applyBorder="1" applyAlignment="1">
      <alignment horizontal="left" vertical="center" wrapText="1"/>
    </xf>
    <xf numFmtId="43" fontId="20" fillId="0" borderId="13" xfId="4" applyFont="1" applyFill="1" applyBorder="1" applyAlignment="1"/>
    <xf numFmtId="2" fontId="1" fillId="0" borderId="13" xfId="1" applyNumberFormat="1" applyBorder="1" applyAlignment="1">
      <alignment horizontal="right"/>
    </xf>
    <xf numFmtId="2" fontId="20" fillId="0" borderId="13" xfId="4" applyNumberFormat="1" applyFont="1" applyFill="1" applyBorder="1" applyAlignment="1"/>
    <xf numFmtId="4" fontId="20" fillId="0" borderId="13" xfId="1" applyNumberFormat="1" applyFont="1" applyBorder="1"/>
    <xf numFmtId="167" fontId="8" fillId="0" borderId="0" xfId="2" applyNumberFormat="1" applyFont="1" applyFill="1" applyBorder="1" applyAlignment="1" applyProtection="1">
      <alignment horizontal="center" wrapText="1"/>
    </xf>
    <xf numFmtId="166" fontId="1" fillId="0" borderId="13" xfId="1" applyNumberFormat="1" applyBorder="1"/>
    <xf numFmtId="167" fontId="20" fillId="0" borderId="13" xfId="2" applyNumberFormat="1" applyFont="1" applyBorder="1" applyAlignment="1"/>
    <xf numFmtId="167" fontId="20" fillId="0" borderId="13" xfId="1" applyNumberFormat="1" applyFont="1" applyBorder="1"/>
    <xf numFmtId="0" fontId="34" fillId="0" borderId="13" xfId="1" applyFont="1" applyBorder="1" applyAlignment="1">
      <alignment horizontal="left" vertical="center" wrapText="1"/>
    </xf>
    <xf numFmtId="0" fontId="34" fillId="0" borderId="13" xfId="1" applyFont="1" applyBorder="1" applyAlignment="1">
      <alignment horizontal="center" vertical="center"/>
    </xf>
    <xf numFmtId="167" fontId="1" fillId="0" borderId="13" xfId="1" applyNumberFormat="1" applyBorder="1" applyAlignment="1">
      <alignment horizontal="right"/>
    </xf>
    <xf numFmtId="10" fontId="4" fillId="0" borderId="0" xfId="1" applyNumberFormat="1" applyFont="1"/>
    <xf numFmtId="0" fontId="4" fillId="13" borderId="13" xfId="1" applyFont="1" applyFill="1" applyBorder="1" applyAlignment="1">
      <alignment horizontal="center"/>
    </xf>
    <xf numFmtId="10" fontId="1" fillId="0" borderId="0" xfId="1" applyNumberFormat="1"/>
    <xf numFmtId="0" fontId="16" fillId="2" borderId="13" xfId="1" applyFont="1" applyFill="1" applyBorder="1" applyAlignment="1">
      <alignment horizontal="left" vertical="center" wrapText="1"/>
    </xf>
    <xf numFmtId="0" fontId="16" fillId="2" borderId="13" xfId="1" applyFont="1" applyFill="1" applyBorder="1" applyAlignment="1">
      <alignment horizontal="center" vertical="center" wrapText="1"/>
    </xf>
    <xf numFmtId="0" fontId="34" fillId="2" borderId="13" xfId="1" applyFont="1" applyFill="1" applyBorder="1" applyAlignment="1">
      <alignment vertical="center" wrapText="1"/>
    </xf>
    <xf numFmtId="167" fontId="20" fillId="0" borderId="13" xfId="4" applyNumberFormat="1" applyFont="1" applyFill="1" applyBorder="1" applyAlignment="1"/>
    <xf numFmtId="0" fontId="34" fillId="0" borderId="24" xfId="1" applyFont="1" applyBorder="1" applyAlignment="1">
      <alignment horizontal="center" wrapText="1"/>
    </xf>
    <xf numFmtId="0" fontId="34" fillId="2" borderId="24" xfId="1" applyFont="1" applyFill="1" applyBorder="1" applyAlignment="1">
      <alignment horizontal="center" wrapText="1"/>
    </xf>
    <xf numFmtId="0" fontId="34" fillId="2" borderId="13" xfId="1" applyFont="1" applyFill="1" applyBorder="1" applyAlignment="1">
      <alignment horizontal="center" wrapText="1"/>
    </xf>
    <xf numFmtId="0" fontId="34" fillId="0" borderId="13" xfId="1" applyFont="1" applyBorder="1" applyAlignment="1">
      <alignment horizontal="center" wrapText="1"/>
    </xf>
    <xf numFmtId="0" fontId="34" fillId="0" borderId="13" xfId="1" applyFont="1" applyBorder="1" applyAlignment="1" applyProtection="1">
      <alignment horizontal="left" vertical="center" wrapText="1"/>
      <protection locked="0"/>
    </xf>
    <xf numFmtId="167" fontId="20" fillId="0" borderId="13" xfId="1" applyNumberFormat="1" applyFont="1" applyBorder="1" applyAlignment="1">
      <alignment horizontal="center"/>
    </xf>
    <xf numFmtId="0" fontId="1" fillId="2" borderId="13" xfId="1" applyFill="1" applyBorder="1" applyAlignment="1">
      <alignment horizontal="center" wrapText="1"/>
    </xf>
    <xf numFmtId="167" fontId="37" fillId="0" borderId="13" xfId="2" applyNumberFormat="1" applyFont="1" applyFill="1" applyBorder="1" applyAlignment="1">
      <alignment horizontal="right" wrapText="1"/>
    </xf>
    <xf numFmtId="167" fontId="37" fillId="0" borderId="51" xfId="2" applyNumberFormat="1" applyFont="1" applyFill="1" applyBorder="1" applyAlignment="1">
      <alignment horizontal="right" wrapText="1"/>
    </xf>
    <xf numFmtId="0" fontId="20" fillId="2" borderId="13" xfId="1" applyFont="1" applyFill="1" applyBorder="1" applyAlignment="1">
      <alignment horizontal="center" wrapText="1"/>
    </xf>
    <xf numFmtId="167" fontId="0" fillId="0" borderId="13" xfId="2" applyNumberFormat="1" applyFont="1" applyFill="1" applyBorder="1" applyAlignment="1"/>
    <xf numFmtId="167" fontId="0" fillId="0" borderId="13" xfId="2" applyNumberFormat="1" applyFont="1" applyBorder="1" applyAlignment="1"/>
    <xf numFmtId="0" fontId="1" fillId="0" borderId="13" xfId="1" applyBorder="1" applyAlignment="1">
      <alignment horizontal="center" wrapText="1"/>
    </xf>
    <xf numFmtId="4" fontId="1" fillId="0" borderId="0" xfId="1" applyNumberFormat="1"/>
    <xf numFmtId="0" fontId="20" fillId="0" borderId="13" xfId="1" applyFont="1" applyBorder="1" applyAlignment="1">
      <alignment horizontal="center" wrapText="1"/>
    </xf>
    <xf numFmtId="167" fontId="1" fillId="0" borderId="13" xfId="1" applyNumberFormat="1" applyBorder="1"/>
    <xf numFmtId="167" fontId="12" fillId="14" borderId="13" xfId="1" applyNumberFormat="1" applyFont="1" applyFill="1" applyBorder="1" applyAlignment="1">
      <alignment horizontal="center" wrapText="1"/>
    </xf>
    <xf numFmtId="167" fontId="12" fillId="14" borderId="13" xfId="1" applyNumberFormat="1" applyFont="1" applyFill="1" applyBorder="1" applyAlignment="1">
      <alignment horizontal="center"/>
    </xf>
    <xf numFmtId="0" fontId="12" fillId="14" borderId="13" xfId="1" applyFont="1" applyFill="1" applyBorder="1" applyAlignment="1">
      <alignment horizontal="center"/>
    </xf>
    <xf numFmtId="0" fontId="12" fillId="14" borderId="13" xfId="1" applyFont="1" applyFill="1" applyBorder="1" applyAlignment="1">
      <alignment horizontal="center" wrapText="1"/>
    </xf>
    <xf numFmtId="167" fontId="38" fillId="0" borderId="0" xfId="1" applyNumberFormat="1" applyFont="1" applyAlignment="1">
      <alignment horizontal="center"/>
    </xf>
    <xf numFmtId="0" fontId="0" fillId="0" borderId="0" xfId="0" applyFont="1"/>
    <xf numFmtId="0" fontId="0" fillId="0" borderId="13" xfId="0" applyFont="1" applyBorder="1"/>
    <xf numFmtId="0" fontId="0" fillId="0" borderId="13" xfId="0" applyFont="1" applyBorder="1" applyAlignment="1">
      <alignment horizontal="center"/>
    </xf>
    <xf numFmtId="0" fontId="11" fillId="0" borderId="13" xfId="1" applyFont="1" applyBorder="1"/>
    <xf numFmtId="0" fontId="10" fillId="15" borderId="13" xfId="0" applyFont="1" applyFill="1" applyBorder="1"/>
    <xf numFmtId="0" fontId="10" fillId="15" borderId="13" xfId="0" applyFont="1" applyFill="1" applyBorder="1" applyAlignment="1">
      <alignment horizontal="center"/>
    </xf>
  </cellXfs>
  <cellStyles count="5">
    <cellStyle name="Comma 2" xfId="4" xr:uid="{384B961E-ECA7-4E4F-9BD1-D17C78F1078A}"/>
    <cellStyle name="Normal" xfId="0" builtinId="0"/>
    <cellStyle name="Normal 2" xfId="1" xr:uid="{0FC026C1-2899-7D48-96A6-7650E7F2CE23}"/>
    <cellStyle name="Normal_Sheet1" xfId="3" xr:uid="{F029CFF4-DF8B-504D-9500-D7978379990B}"/>
    <cellStyle name="Percent 2" xfId="2" xr:uid="{E8D1F9CA-6E69-D24B-9EB9-553B278509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342900</xdr:colOff>
      <xdr:row>28</xdr:row>
      <xdr:rowOff>167422</xdr:rowOff>
    </xdr:to>
    <xdr:pic>
      <xdr:nvPicPr>
        <xdr:cNvPr id="2" name="Picture 1">
          <a:extLst>
            <a:ext uri="{FF2B5EF4-FFF2-40B4-BE49-F238E27FC236}">
              <a16:creationId xmlns:a16="http://schemas.microsoft.com/office/drawing/2014/main" id="{DEEE3754-6EC2-929C-AD30-F61246E3A2B1}"/>
            </a:ext>
          </a:extLst>
        </xdr:cNvPr>
        <xdr:cNvPicPr>
          <a:picLocks noChangeAspect="1"/>
        </xdr:cNvPicPr>
      </xdr:nvPicPr>
      <xdr:blipFill>
        <a:blip xmlns:r="http://schemas.openxmlformats.org/officeDocument/2006/relationships" r:embed="rId1"/>
        <a:stretch>
          <a:fillRect/>
        </a:stretch>
      </xdr:blipFill>
      <xdr:spPr>
        <a:xfrm>
          <a:off x="0" y="0"/>
          <a:ext cx="7772400" cy="5857022"/>
        </a:xfrm>
        <a:prstGeom prst="rect">
          <a:avLst/>
        </a:prstGeom>
      </xdr:spPr>
    </xdr:pic>
    <xdr:clientData/>
  </xdr:twoCellAnchor>
  <xdr:twoCellAnchor editAs="oneCell">
    <xdr:from>
      <xdr:col>0</xdr:col>
      <xdr:colOff>0</xdr:colOff>
      <xdr:row>28</xdr:row>
      <xdr:rowOff>139700</xdr:rowOff>
    </xdr:from>
    <xdr:to>
      <xdr:col>9</xdr:col>
      <xdr:colOff>342900</xdr:colOff>
      <xdr:row>49</xdr:row>
      <xdr:rowOff>133775</xdr:rowOff>
    </xdr:to>
    <xdr:pic>
      <xdr:nvPicPr>
        <xdr:cNvPr id="3" name="Picture 2">
          <a:extLst>
            <a:ext uri="{FF2B5EF4-FFF2-40B4-BE49-F238E27FC236}">
              <a16:creationId xmlns:a16="http://schemas.microsoft.com/office/drawing/2014/main" id="{50414AC1-BA4E-C4D8-64A7-21D885435C9F}"/>
            </a:ext>
          </a:extLst>
        </xdr:cNvPr>
        <xdr:cNvPicPr>
          <a:picLocks noChangeAspect="1"/>
        </xdr:cNvPicPr>
      </xdr:nvPicPr>
      <xdr:blipFill>
        <a:blip xmlns:r="http://schemas.openxmlformats.org/officeDocument/2006/relationships" r:embed="rId2"/>
        <a:stretch>
          <a:fillRect/>
        </a:stretch>
      </xdr:blipFill>
      <xdr:spPr>
        <a:xfrm>
          <a:off x="0" y="5829300"/>
          <a:ext cx="7772400" cy="4261275"/>
        </a:xfrm>
        <a:prstGeom prst="rect">
          <a:avLst/>
        </a:prstGeom>
      </xdr:spPr>
    </xdr:pic>
    <xdr:clientData/>
  </xdr:twoCellAnchor>
  <xdr:twoCellAnchor editAs="oneCell">
    <xdr:from>
      <xdr:col>9</xdr:col>
      <xdr:colOff>605737</xdr:colOff>
      <xdr:row>0</xdr:row>
      <xdr:rowOff>0</xdr:rowOff>
    </xdr:from>
    <xdr:to>
      <xdr:col>21</xdr:col>
      <xdr:colOff>613997</xdr:colOff>
      <xdr:row>36</xdr:row>
      <xdr:rowOff>127000</xdr:rowOff>
    </xdr:to>
    <xdr:pic>
      <xdr:nvPicPr>
        <xdr:cNvPr id="4" name="Picture 3">
          <a:extLst>
            <a:ext uri="{FF2B5EF4-FFF2-40B4-BE49-F238E27FC236}">
              <a16:creationId xmlns:a16="http://schemas.microsoft.com/office/drawing/2014/main" id="{7B469A25-C5E1-644F-A09B-B02A0858BF22}"/>
            </a:ext>
          </a:extLst>
        </xdr:cNvPr>
        <xdr:cNvPicPr>
          <a:picLocks noChangeAspect="1"/>
        </xdr:cNvPicPr>
      </xdr:nvPicPr>
      <xdr:blipFill>
        <a:blip xmlns:r="http://schemas.openxmlformats.org/officeDocument/2006/relationships" r:embed="rId3"/>
        <a:stretch>
          <a:fillRect/>
        </a:stretch>
      </xdr:blipFill>
      <xdr:spPr>
        <a:xfrm>
          <a:off x="8035237" y="0"/>
          <a:ext cx="9914260" cy="7442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var/folders/m8/s3vhfxm551n7yg7ksh4pdf3w0000gn/T/com.microsoft.Outlook/Outlook%20Temp/Health%20Equity_MY%202021%20RE%20Comparisons-11-21-2022.xlsx" TargetMode="External"/><Relationship Id="rId1" Type="http://schemas.openxmlformats.org/officeDocument/2006/relationships/externalLinkPath" Target="/var/folders/m8/s3vhfxm551n7yg7ksh4pdf3w0000gn/T/com.microsoft.Outlook/Outlook%20Temp/Health%20Equity_MY%202021%20RE%20Comparisons-11-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9134-0A4B-3947-B0E5-2DA6BDADE9B6}">
  <dimension ref="A1:B10"/>
  <sheetViews>
    <sheetView tabSelected="1" workbookViewId="0">
      <selection activeCell="A9" sqref="A9"/>
    </sheetView>
  </sheetViews>
  <sheetFormatPr baseColWidth="10" defaultRowHeight="16" x14ac:dyDescent="0.2"/>
  <cols>
    <col min="1" max="1" width="77.6640625" customWidth="1"/>
    <col min="2" max="2" width="21.33203125" customWidth="1"/>
    <col min="3" max="3" width="42" customWidth="1"/>
  </cols>
  <sheetData>
    <row r="1" spans="1:2" ht="24" x14ac:dyDescent="0.3">
      <c r="A1" s="155" t="s">
        <v>84</v>
      </c>
    </row>
    <row r="2" spans="1:2" ht="24" x14ac:dyDescent="0.3">
      <c r="A2" s="155"/>
    </row>
    <row r="3" spans="1:2" x14ac:dyDescent="0.2">
      <c r="A3" s="337" t="s">
        <v>310</v>
      </c>
      <c r="B3" s="338" t="s">
        <v>214</v>
      </c>
    </row>
    <row r="4" spans="1:2" x14ac:dyDescent="0.2">
      <c r="A4" s="334" t="s">
        <v>212</v>
      </c>
      <c r="B4" s="335" t="s">
        <v>215</v>
      </c>
    </row>
    <row r="5" spans="1:2" x14ac:dyDescent="0.2">
      <c r="A5" s="334" t="s">
        <v>213</v>
      </c>
      <c r="B5" s="335" t="s">
        <v>216</v>
      </c>
    </row>
    <row r="6" spans="1:2" x14ac:dyDescent="0.2">
      <c r="A6" s="336" t="s">
        <v>307</v>
      </c>
      <c r="B6" s="335" t="s">
        <v>217</v>
      </c>
    </row>
    <row r="7" spans="1:2" x14ac:dyDescent="0.2">
      <c r="A7" s="336" t="s">
        <v>308</v>
      </c>
      <c r="B7" s="335" t="s">
        <v>309</v>
      </c>
    </row>
    <row r="8" spans="1:2" x14ac:dyDescent="0.2">
      <c r="A8" s="333"/>
      <c r="B8" s="333"/>
    </row>
    <row r="9" spans="1:2" x14ac:dyDescent="0.2">
      <c r="A9" s="156" t="s">
        <v>311</v>
      </c>
      <c r="B9" s="333"/>
    </row>
    <row r="10" spans="1:2" x14ac:dyDescent="0.2">
      <c r="A10" s="333"/>
      <c r="B10" s="33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1234C-1125-2D4F-9F5D-3BCEFC0AB6C0}">
  <sheetPr>
    <tabColor theme="9"/>
  </sheetPr>
  <dimension ref="A1:D15"/>
  <sheetViews>
    <sheetView workbookViewId="0">
      <selection activeCell="I23" sqref="I23"/>
    </sheetView>
  </sheetViews>
  <sheetFormatPr baseColWidth="10" defaultColWidth="8.83203125" defaultRowHeight="15" x14ac:dyDescent="0.2"/>
  <cols>
    <col min="1" max="1" width="38" style="157" customWidth="1"/>
    <col min="2" max="3" width="18" style="157" customWidth="1"/>
    <col min="4" max="4" width="18.1640625" style="157" customWidth="1"/>
    <col min="5" max="16384" width="8.83203125" style="157"/>
  </cols>
  <sheetData>
    <row r="1" spans="1:4" ht="19" x14ac:dyDescent="0.25">
      <c r="A1" s="218" t="s">
        <v>85</v>
      </c>
    </row>
    <row r="4" spans="1:4" ht="33" thickBot="1" x14ac:dyDescent="0.25">
      <c r="A4" s="217" t="s">
        <v>92</v>
      </c>
      <c r="B4" s="217" t="s">
        <v>91</v>
      </c>
      <c r="C4" s="217" t="s">
        <v>90</v>
      </c>
      <c r="D4" s="213"/>
    </row>
    <row r="5" spans="1:4" ht="33" thickTop="1" x14ac:dyDescent="0.2">
      <c r="A5" s="213" t="s">
        <v>89</v>
      </c>
      <c r="B5" s="215">
        <v>18</v>
      </c>
      <c r="C5" s="215">
        <v>22</v>
      </c>
    </row>
    <row r="6" spans="1:4" ht="32" x14ac:dyDescent="0.2">
      <c r="A6" s="216" t="s">
        <v>88</v>
      </c>
      <c r="B6" s="215">
        <v>26</v>
      </c>
      <c r="C6" s="215">
        <v>14</v>
      </c>
    </row>
    <row r="9" spans="1:4" ht="33" customHeight="1" thickBot="1" x14ac:dyDescent="0.25">
      <c r="A9" s="214" t="s">
        <v>87</v>
      </c>
      <c r="B9" s="214"/>
      <c r="C9" s="214"/>
    </row>
    <row r="10" spans="1:4" ht="16" thickTop="1" x14ac:dyDescent="0.2">
      <c r="A10" s="157" t="s">
        <v>48</v>
      </c>
      <c r="B10" s="157">
        <v>12</v>
      </c>
    </row>
    <row r="11" spans="1:4" x14ac:dyDescent="0.2">
      <c r="A11" s="157" t="s">
        <v>47</v>
      </c>
      <c r="B11" s="157">
        <v>2</v>
      </c>
    </row>
    <row r="12" spans="1:4" x14ac:dyDescent="0.2">
      <c r="A12" s="157" t="s">
        <v>49</v>
      </c>
      <c r="B12" s="157">
        <v>5</v>
      </c>
    </row>
    <row r="13" spans="1:4" x14ac:dyDescent="0.2">
      <c r="A13" s="157" t="s">
        <v>43</v>
      </c>
      <c r="B13" s="157">
        <v>9</v>
      </c>
    </row>
    <row r="14" spans="1:4" ht="16" x14ac:dyDescent="0.2">
      <c r="A14" s="213" t="s">
        <v>86</v>
      </c>
      <c r="B14" s="157">
        <v>11</v>
      </c>
    </row>
    <row r="15" spans="1:4" x14ac:dyDescent="0.2">
      <c r="A15" s="157" t="s">
        <v>46</v>
      </c>
      <c r="B15" s="157">
        <v>1</v>
      </c>
    </row>
  </sheetData>
  <mergeCells count="1">
    <mergeCell ref="A9:C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E4DE-EC57-5A47-9F27-6454102727DE}">
  <sheetPr>
    <tabColor theme="9"/>
    <pageSetUpPr fitToPage="1"/>
  </sheetPr>
  <dimension ref="A1:W53"/>
  <sheetViews>
    <sheetView topLeftCell="B1" zoomScaleNormal="100" workbookViewId="0">
      <pane xSplit="1" ySplit="4" topLeftCell="C5" activePane="bottomRight" state="frozen"/>
      <selection activeCell="V10" sqref="V10"/>
      <selection pane="topRight" activeCell="V10" sqref="V10"/>
      <selection pane="bottomLeft" activeCell="V10" sqref="V10"/>
      <selection pane="bottomRight" activeCell="B2" sqref="B2"/>
    </sheetView>
  </sheetViews>
  <sheetFormatPr baseColWidth="10" defaultColWidth="8.83203125" defaultRowHeight="15" x14ac:dyDescent="0.2"/>
  <cols>
    <col min="1" max="1" width="7.5" style="157" hidden="1" customWidth="1"/>
    <col min="2" max="2" width="68.33203125" style="213" customWidth="1"/>
    <col min="3" max="3" width="12" style="157" customWidth="1"/>
    <col min="4" max="4" width="13" style="157" customWidth="1"/>
    <col min="5" max="9" width="12" style="157" customWidth="1"/>
    <col min="10" max="10" width="13.1640625" style="157" customWidth="1"/>
    <col min="11" max="11" width="12.6640625" style="157" customWidth="1"/>
    <col min="12" max="12" width="13.1640625" style="157" customWidth="1"/>
    <col min="13" max="13" width="15.5" style="157" customWidth="1"/>
    <col min="14" max="14" width="12.83203125" style="157" customWidth="1"/>
    <col min="15" max="16" width="17.83203125" style="157" customWidth="1"/>
    <col min="17" max="22" width="17.6640625" style="157" customWidth="1"/>
    <col min="23" max="16384" width="8.83203125" style="157"/>
  </cols>
  <sheetData>
    <row r="1" spans="1:23" ht="21" x14ac:dyDescent="0.2">
      <c r="B1" s="258" t="s">
        <v>200</v>
      </c>
    </row>
    <row r="2" spans="1:23" ht="12.75" customHeight="1" x14ac:dyDescent="0.2">
      <c r="B2" s="257" t="s">
        <v>199</v>
      </c>
    </row>
    <row r="3" spans="1:23" x14ac:dyDescent="0.2">
      <c r="C3" s="256"/>
      <c r="D3" s="256"/>
      <c r="E3" s="256"/>
      <c r="F3" s="256"/>
      <c r="G3" s="256"/>
      <c r="H3" s="256"/>
      <c r="I3" s="256"/>
      <c r="J3" s="255" t="s">
        <v>198</v>
      </c>
      <c r="K3" s="254"/>
      <c r="L3" s="254"/>
      <c r="M3" s="254"/>
      <c r="N3" s="253"/>
    </row>
    <row r="4" spans="1:23" ht="105.75" customHeight="1" x14ac:dyDescent="0.2">
      <c r="B4" s="252" t="s">
        <v>197</v>
      </c>
      <c r="C4" s="250" t="s">
        <v>196</v>
      </c>
      <c r="D4" s="250" t="s">
        <v>48</v>
      </c>
      <c r="E4" s="250" t="s">
        <v>49</v>
      </c>
      <c r="F4" s="250" t="s">
        <v>47</v>
      </c>
      <c r="G4" s="250" t="s">
        <v>195</v>
      </c>
      <c r="H4" s="250" t="s">
        <v>46</v>
      </c>
      <c r="I4" s="250" t="s">
        <v>44</v>
      </c>
      <c r="J4" s="251" t="s">
        <v>194</v>
      </c>
      <c r="K4" s="251" t="s">
        <v>193</v>
      </c>
      <c r="L4" s="251" t="s">
        <v>192</v>
      </c>
      <c r="M4" s="251" t="s">
        <v>191</v>
      </c>
      <c r="N4" s="251" t="s">
        <v>190</v>
      </c>
      <c r="O4" s="251" t="s">
        <v>189</v>
      </c>
      <c r="P4" s="251" t="s">
        <v>188</v>
      </c>
      <c r="Q4" s="251" t="s">
        <v>187</v>
      </c>
      <c r="R4" s="251" t="s">
        <v>186</v>
      </c>
      <c r="S4" s="251" t="s">
        <v>185</v>
      </c>
      <c r="T4" s="251" t="s">
        <v>184</v>
      </c>
      <c r="U4" s="250" t="s">
        <v>183</v>
      </c>
      <c r="V4" s="250" t="s">
        <v>182</v>
      </c>
    </row>
    <row r="5" spans="1:23" ht="18" x14ac:dyDescent="0.2">
      <c r="A5" s="157" t="s">
        <v>181</v>
      </c>
      <c r="B5" s="235" t="s">
        <v>180</v>
      </c>
      <c r="C5" s="234">
        <v>0.82082993970172546</v>
      </c>
      <c r="D5" s="234">
        <v>0.80437788353781892</v>
      </c>
      <c r="E5" s="234">
        <v>0.83153238088331283</v>
      </c>
      <c r="F5" s="234">
        <v>0.82248976588013434</v>
      </c>
      <c r="G5" s="234">
        <v>0.79025710419485795</v>
      </c>
      <c r="H5" s="234">
        <v>0.81833751998173099</v>
      </c>
      <c r="I5" s="234">
        <v>0.77276986125029534</v>
      </c>
      <c r="J5" s="233">
        <f>C5-D5</f>
        <v>1.6452056163906548E-2</v>
      </c>
      <c r="K5" s="233">
        <f>C5-F5</f>
        <v>-1.6598261784088741E-3</v>
      </c>
      <c r="L5" s="233">
        <f>C5-E5</f>
        <v>-1.0702441181587363E-2</v>
      </c>
      <c r="M5" s="233">
        <f>F5-D5</f>
        <v>1.8111882342315422E-2</v>
      </c>
      <c r="N5" s="233">
        <f>E5-D5</f>
        <v>2.7154497345493911E-2</v>
      </c>
      <c r="O5" s="232" t="s">
        <v>101</v>
      </c>
      <c r="P5" s="232" t="s">
        <v>100</v>
      </c>
      <c r="Q5" s="232"/>
      <c r="R5" s="232"/>
      <c r="S5" s="232"/>
      <c r="T5" s="232"/>
      <c r="U5" s="232" t="s">
        <v>100</v>
      </c>
      <c r="V5" s="232"/>
      <c r="W5" s="231"/>
    </row>
    <row r="6" spans="1:23" ht="18" x14ac:dyDescent="0.2">
      <c r="A6" s="157" t="s">
        <v>179</v>
      </c>
      <c r="B6" s="235" t="s">
        <v>178</v>
      </c>
      <c r="C6" s="249">
        <v>40.218157682810059</v>
      </c>
      <c r="D6" s="249">
        <v>54.318230297250835</v>
      </c>
      <c r="E6" s="249">
        <v>22.115428335589296</v>
      </c>
      <c r="F6" s="249">
        <v>57.33077280914155</v>
      </c>
      <c r="G6" s="249">
        <v>47.711845139497875</v>
      </c>
      <c r="H6" s="249">
        <v>42.154932131276112</v>
      </c>
      <c r="I6" s="249">
        <v>45.639079806130489</v>
      </c>
      <c r="J6" s="247">
        <f>C6-D6</f>
        <v>-14.100072614440776</v>
      </c>
      <c r="K6" s="248">
        <f>C6-F6</f>
        <v>-17.112615126331491</v>
      </c>
      <c r="L6" s="247">
        <f>C6-E6</f>
        <v>18.102729347220762</v>
      </c>
      <c r="M6" s="247">
        <f>F6-D6</f>
        <v>3.0125425118907145</v>
      </c>
      <c r="N6" s="247">
        <f>E6-D6</f>
        <v>-32.202801961661535</v>
      </c>
      <c r="O6" s="232" t="s">
        <v>101</v>
      </c>
      <c r="P6" s="232" t="s">
        <v>101</v>
      </c>
      <c r="Q6" s="232"/>
      <c r="R6" s="232" t="s">
        <v>100</v>
      </c>
      <c r="S6" s="232"/>
      <c r="T6" s="232"/>
      <c r="U6" s="232"/>
      <c r="V6" s="232"/>
      <c r="W6" s="246"/>
    </row>
    <row r="7" spans="1:23" ht="18" x14ac:dyDescent="0.2">
      <c r="A7" s="157" t="s">
        <v>177</v>
      </c>
      <c r="B7" s="235" t="s">
        <v>176</v>
      </c>
      <c r="C7" s="234">
        <v>0.6526871743630005</v>
      </c>
      <c r="D7" s="234">
        <v>0.6170540927619258</v>
      </c>
      <c r="E7" s="234">
        <v>0.64977375565610862</v>
      </c>
      <c r="F7" s="234">
        <v>0.66765953718884152</v>
      </c>
      <c r="G7" s="234">
        <v>0.60935799782372146</v>
      </c>
      <c r="H7" s="234">
        <v>0.64828672705789681</v>
      </c>
      <c r="I7" s="234">
        <v>0.65336594033301176</v>
      </c>
      <c r="J7" s="233">
        <f>C7-D7</f>
        <v>3.5633081601074701E-2</v>
      </c>
      <c r="K7" s="233">
        <f>C7-F7</f>
        <v>-1.4972362825841024E-2</v>
      </c>
      <c r="L7" s="233">
        <f>C7-E7</f>
        <v>2.9134187068918793E-3</v>
      </c>
      <c r="M7" s="233">
        <f>F7-D7</f>
        <v>5.0605444426915724E-2</v>
      </c>
      <c r="N7" s="233">
        <f>E7-D7</f>
        <v>3.2719662894182822E-2</v>
      </c>
      <c r="O7" s="232" t="s">
        <v>101</v>
      </c>
      <c r="P7" s="232" t="s">
        <v>100</v>
      </c>
      <c r="Q7" s="232"/>
      <c r="R7" s="232"/>
      <c r="S7" s="232"/>
      <c r="T7" s="232"/>
      <c r="U7" s="232" t="s">
        <v>100</v>
      </c>
      <c r="V7" s="232"/>
      <c r="W7" s="231"/>
    </row>
    <row r="8" spans="1:23" ht="16" x14ac:dyDescent="0.2">
      <c r="A8" s="157" t="s">
        <v>175</v>
      </c>
      <c r="B8" s="235" t="s">
        <v>174</v>
      </c>
      <c r="C8" s="234">
        <v>0.22398052343274497</v>
      </c>
      <c r="D8" s="234">
        <v>0.1881100976156185</v>
      </c>
      <c r="E8" s="234">
        <v>0.21596032461677186</v>
      </c>
      <c r="F8" s="234">
        <v>0.2151145923991877</v>
      </c>
      <c r="G8" s="234">
        <v>0.21643835616438356</v>
      </c>
      <c r="H8" s="234">
        <v>0.21399416909620991</v>
      </c>
      <c r="I8" s="234">
        <v>0.19657217637250143</v>
      </c>
      <c r="J8" s="233">
        <f>C8-D8</f>
        <v>3.5870425817126461E-2</v>
      </c>
      <c r="K8" s="233">
        <f>C8-F8</f>
        <v>8.8659310335572616E-3</v>
      </c>
      <c r="L8" s="233">
        <f>C8-E8</f>
        <v>8.0201988159731008E-3</v>
      </c>
      <c r="M8" s="233">
        <f>F8-D8</f>
        <v>2.70044947835692E-2</v>
      </c>
      <c r="N8" s="233">
        <f>E8-D8</f>
        <v>2.785022700115336E-2</v>
      </c>
      <c r="O8" s="232" t="s">
        <v>101</v>
      </c>
      <c r="P8" s="232" t="s">
        <v>101</v>
      </c>
      <c r="Q8" s="232" t="s">
        <v>100</v>
      </c>
      <c r="R8" s="232"/>
      <c r="S8" s="232"/>
      <c r="T8" s="232"/>
      <c r="U8" s="232"/>
      <c r="V8" s="232"/>
      <c r="W8" s="231"/>
    </row>
    <row r="9" spans="1:23" ht="35" x14ac:dyDescent="0.2">
      <c r="A9" s="157" t="s">
        <v>173</v>
      </c>
      <c r="B9" s="235" t="s">
        <v>172</v>
      </c>
      <c r="C9" s="234">
        <v>0.70709808571912591</v>
      </c>
      <c r="D9" s="234">
        <v>0.55232876712328771</v>
      </c>
      <c r="E9" s="234">
        <v>0.6901408450704225</v>
      </c>
      <c r="F9" s="234">
        <v>0.58263305322128855</v>
      </c>
      <c r="G9" s="234">
        <v>0.660377358490566</v>
      </c>
      <c r="H9" s="234">
        <v>0.62732919254658381</v>
      </c>
      <c r="I9" s="234">
        <v>0.62207896857373091</v>
      </c>
      <c r="J9" s="233">
        <f>C9-D9</f>
        <v>0.1547693185958382</v>
      </c>
      <c r="K9" s="233">
        <f>C9-F9</f>
        <v>0.12446503249783736</v>
      </c>
      <c r="L9" s="233">
        <f>C9-E9</f>
        <v>1.6957240648703409E-2</v>
      </c>
      <c r="M9" s="233">
        <f>F9-D9</f>
        <v>3.0304286098000843E-2</v>
      </c>
      <c r="N9" s="233">
        <f>E9-D9</f>
        <v>0.13781207794713479</v>
      </c>
      <c r="O9" s="232" t="s">
        <v>101</v>
      </c>
      <c r="P9" s="232" t="s">
        <v>101</v>
      </c>
      <c r="Q9" s="232" t="s">
        <v>100</v>
      </c>
      <c r="R9" s="232"/>
      <c r="S9" s="232"/>
      <c r="T9" s="232"/>
      <c r="U9" s="232"/>
      <c r="V9" s="232"/>
      <c r="W9" s="231"/>
    </row>
    <row r="10" spans="1:23" ht="34" x14ac:dyDescent="0.2">
      <c r="A10" s="157" t="s">
        <v>171</v>
      </c>
      <c r="B10" s="235" t="s">
        <v>170</v>
      </c>
      <c r="C10" s="234">
        <v>0.54887345417584277</v>
      </c>
      <c r="D10" s="234">
        <v>0.38246575342465755</v>
      </c>
      <c r="E10" s="234">
        <v>0.50234741784037562</v>
      </c>
      <c r="F10" s="234">
        <v>0.40429505135387489</v>
      </c>
      <c r="G10" s="234">
        <v>0.45652173913043476</v>
      </c>
      <c r="H10" s="234">
        <v>0.45283018867924529</v>
      </c>
      <c r="I10" s="234">
        <v>0.44775718506580714</v>
      </c>
      <c r="J10" s="233">
        <f>C10-D10</f>
        <v>0.16640770075118522</v>
      </c>
      <c r="K10" s="233">
        <f>C10-F10</f>
        <v>0.14457840282196788</v>
      </c>
      <c r="L10" s="233">
        <f>C10-E10</f>
        <v>4.6526036335467147E-2</v>
      </c>
      <c r="M10" s="233">
        <f>F10-D10</f>
        <v>2.1829297929217339E-2</v>
      </c>
      <c r="N10" s="233">
        <f>E10-D10</f>
        <v>0.11988166441571807</v>
      </c>
      <c r="O10" s="232" t="s">
        <v>101</v>
      </c>
      <c r="P10" s="232" t="s">
        <v>101</v>
      </c>
      <c r="Q10" s="232" t="s">
        <v>100</v>
      </c>
      <c r="R10" s="232"/>
      <c r="S10" s="232"/>
      <c r="T10" s="232"/>
      <c r="U10" s="232"/>
      <c r="V10" s="232"/>
      <c r="W10" s="231"/>
    </row>
    <row r="11" spans="1:23" ht="18" x14ac:dyDescent="0.2">
      <c r="A11" s="157" t="s">
        <v>169</v>
      </c>
      <c r="B11" s="235" t="s">
        <v>168</v>
      </c>
      <c r="C11" s="234">
        <v>0.61247734921045816</v>
      </c>
      <c r="D11" s="234">
        <v>0.55205479452054795</v>
      </c>
      <c r="E11" s="234">
        <v>0.50574712643678166</v>
      </c>
      <c r="F11" s="234">
        <v>0.60716612377850165</v>
      </c>
      <c r="G11" s="234">
        <v>0.59459459459459463</v>
      </c>
      <c r="H11" s="234">
        <v>0.64150943396226412</v>
      </c>
      <c r="I11" s="234">
        <v>0.59710930442637755</v>
      </c>
      <c r="J11" s="233">
        <f>C11-D11</f>
        <v>6.0422554689910202E-2</v>
      </c>
      <c r="K11" s="233">
        <f>C11-F11</f>
        <v>5.3112254319565011E-3</v>
      </c>
      <c r="L11" s="233">
        <f>C11-E11</f>
        <v>0.1067302227736765</v>
      </c>
      <c r="M11" s="233">
        <f>F11-D11</f>
        <v>5.5111329257953701E-2</v>
      </c>
      <c r="N11" s="233">
        <f>E11-D11</f>
        <v>-4.6307668083766296E-2</v>
      </c>
      <c r="O11" s="232" t="s">
        <v>101</v>
      </c>
      <c r="P11" s="232" t="s">
        <v>101</v>
      </c>
      <c r="Q11" s="232"/>
      <c r="R11" s="232"/>
      <c r="S11" s="232" t="s">
        <v>100</v>
      </c>
      <c r="T11" s="232"/>
      <c r="U11" s="232"/>
      <c r="V11" s="232"/>
      <c r="W11" s="231"/>
    </row>
    <row r="12" spans="1:23" ht="18" x14ac:dyDescent="0.2">
      <c r="A12" s="157" t="s">
        <v>167</v>
      </c>
      <c r="B12" s="235" t="s">
        <v>166</v>
      </c>
      <c r="C12" s="234">
        <v>0.64549512987012991</v>
      </c>
      <c r="D12" s="234">
        <v>0.64884696016771493</v>
      </c>
      <c r="E12" s="234">
        <v>0.79804560260586321</v>
      </c>
      <c r="F12" s="234">
        <v>0.66029614325068875</v>
      </c>
      <c r="G12" s="234">
        <v>0.61538461538461542</v>
      </c>
      <c r="H12" s="234">
        <v>0.63461538461538458</v>
      </c>
      <c r="I12" s="234">
        <v>0.64025748947759342</v>
      </c>
      <c r="J12" s="233">
        <f>C12-D12</f>
        <v>-3.3518302975850123E-3</v>
      </c>
      <c r="K12" s="233">
        <f>C12-F12</f>
        <v>-1.4801013380558836E-2</v>
      </c>
      <c r="L12" s="233">
        <f>C12-E12</f>
        <v>-0.1525504727357333</v>
      </c>
      <c r="M12" s="233">
        <f>F12-D12</f>
        <v>1.1449183082973824E-2</v>
      </c>
      <c r="N12" s="233">
        <f>E12-D12</f>
        <v>0.14919864243814829</v>
      </c>
      <c r="O12" s="232" t="s">
        <v>100</v>
      </c>
      <c r="P12" s="232" t="s">
        <v>100</v>
      </c>
      <c r="Q12" s="232"/>
      <c r="R12" s="232"/>
      <c r="S12" s="232"/>
      <c r="T12" s="232"/>
      <c r="U12" s="232" t="s">
        <v>100</v>
      </c>
      <c r="V12" s="232"/>
      <c r="W12" s="231"/>
    </row>
    <row r="13" spans="1:23" ht="34" x14ac:dyDescent="0.2">
      <c r="A13" s="157" t="s">
        <v>165</v>
      </c>
      <c r="B13" s="240" t="s">
        <v>164</v>
      </c>
      <c r="C13" s="239">
        <v>4.096451568708042E-2</v>
      </c>
      <c r="D13" s="239">
        <v>9.6242774566473982E-2</v>
      </c>
      <c r="E13" s="239">
        <v>5.3042121684867397E-2</v>
      </c>
      <c r="F13" s="239">
        <v>7.9550528352433397E-2</v>
      </c>
      <c r="G13" s="239">
        <v>7.6388888888888895E-2</v>
      </c>
      <c r="H13" s="239">
        <v>6.2552831783601021E-2</v>
      </c>
      <c r="I13" s="239">
        <v>8.7606450443921E-2</v>
      </c>
      <c r="J13" s="238">
        <f>C13-D13</f>
        <v>-5.5278258879393562E-2</v>
      </c>
      <c r="K13" s="238">
        <f>C13-F13</f>
        <v>-3.8586012665352977E-2</v>
      </c>
      <c r="L13" s="238">
        <f>C13-E13</f>
        <v>-1.2077605997786976E-2</v>
      </c>
      <c r="M13" s="238">
        <f>F13-D13</f>
        <v>-1.6692246214040585E-2</v>
      </c>
      <c r="N13" s="238">
        <f>E13-D13</f>
        <v>-4.3200652881606585E-2</v>
      </c>
      <c r="O13" s="237" t="s">
        <v>101</v>
      </c>
      <c r="P13" s="237" t="s">
        <v>101</v>
      </c>
      <c r="Q13" s="237" t="s">
        <v>100</v>
      </c>
      <c r="R13" s="237"/>
      <c r="S13" s="237"/>
      <c r="T13" s="237"/>
      <c r="U13" s="237"/>
      <c r="V13" s="237"/>
      <c r="W13" s="236"/>
    </row>
    <row r="14" spans="1:23" ht="35" x14ac:dyDescent="0.2">
      <c r="A14" s="157" t="s">
        <v>163</v>
      </c>
      <c r="B14" s="235" t="s">
        <v>162</v>
      </c>
      <c r="C14" s="234">
        <v>0.39457831325301207</v>
      </c>
      <c r="D14" s="234">
        <v>0.49024390243902438</v>
      </c>
      <c r="E14" s="234">
        <v>0.31764705882352939</v>
      </c>
      <c r="F14" s="234">
        <v>0.48476454293628812</v>
      </c>
      <c r="G14" s="234">
        <v>0.66666666666666674</v>
      </c>
      <c r="H14" s="234">
        <v>0.53125</v>
      </c>
      <c r="I14" s="234">
        <v>0.58333333333333326</v>
      </c>
      <c r="J14" s="233">
        <f>C14-D14</f>
        <v>-9.5665589186012312E-2</v>
      </c>
      <c r="K14" s="233">
        <f>C14-F14</f>
        <v>-9.0186229683276053E-2</v>
      </c>
      <c r="L14" s="233">
        <f>C14-E14</f>
        <v>7.6931254429482676E-2</v>
      </c>
      <c r="M14" s="233">
        <f>F14-D14</f>
        <v>-5.4793595027362585E-3</v>
      </c>
      <c r="N14" s="233">
        <f>E14-D14</f>
        <v>-0.17259684361549499</v>
      </c>
      <c r="O14" s="232" t="s">
        <v>100</v>
      </c>
      <c r="P14" s="232" t="s">
        <v>100</v>
      </c>
      <c r="Q14" s="232"/>
      <c r="R14" s="232"/>
      <c r="S14" s="232" t="s">
        <v>100</v>
      </c>
      <c r="T14" s="232"/>
      <c r="U14" s="232"/>
      <c r="V14" s="232"/>
      <c r="W14" s="231"/>
    </row>
    <row r="15" spans="1:23" ht="16" x14ac:dyDescent="0.2">
      <c r="A15" s="157" t="s">
        <v>161</v>
      </c>
      <c r="B15" s="245" t="s">
        <v>160</v>
      </c>
      <c r="C15" s="239">
        <v>0.41411098813343233</v>
      </c>
      <c r="D15" s="239">
        <v>0.3688119355760146</v>
      </c>
      <c r="E15" s="239">
        <v>0.41670517560073939</v>
      </c>
      <c r="F15" s="239">
        <v>0.43145708683191714</v>
      </c>
      <c r="G15" s="239">
        <v>0.38278388278388276</v>
      </c>
      <c r="H15" s="239">
        <v>0.39470048976516386</v>
      </c>
      <c r="I15" s="239">
        <v>0.45447683304133896</v>
      </c>
      <c r="J15" s="238">
        <f>C15-D15</f>
        <v>4.5299052557417729E-2</v>
      </c>
      <c r="K15" s="238">
        <f>C15-F15</f>
        <v>-1.7346098698484802E-2</v>
      </c>
      <c r="L15" s="238">
        <f>C15-E15</f>
        <v>-2.594187467307052E-3</v>
      </c>
      <c r="M15" s="238">
        <f>F15-D15</f>
        <v>6.2645151255902531E-2</v>
      </c>
      <c r="N15" s="238">
        <f>E15-D15</f>
        <v>4.7893240024724781E-2</v>
      </c>
      <c r="O15" s="237" t="s">
        <v>101</v>
      </c>
      <c r="P15" s="237" t="s">
        <v>100</v>
      </c>
      <c r="Q15" s="237" t="s">
        <v>100</v>
      </c>
      <c r="R15" s="237"/>
      <c r="S15" s="237"/>
      <c r="T15" s="237"/>
      <c r="U15" s="237"/>
      <c r="V15" s="237"/>
      <c r="W15" s="231"/>
    </row>
    <row r="16" spans="1:23" ht="18" x14ac:dyDescent="0.2">
      <c r="A16" s="157" t="s">
        <v>159</v>
      </c>
      <c r="B16" s="240" t="s">
        <v>158</v>
      </c>
      <c r="C16" s="239">
        <v>0.51528901163937657</v>
      </c>
      <c r="D16" s="239">
        <v>0.54753983540535811</v>
      </c>
      <c r="E16" s="239">
        <v>0.57459283387622151</v>
      </c>
      <c r="F16" s="239">
        <v>0.62751441834294552</v>
      </c>
      <c r="G16" s="239">
        <v>0.44961240310077522</v>
      </c>
      <c r="H16" s="239">
        <v>0.55495495495495495</v>
      </c>
      <c r="I16" s="239">
        <v>0.56722734671730879</v>
      </c>
      <c r="J16" s="238">
        <f>C16-D16</f>
        <v>-3.225082376598154E-2</v>
      </c>
      <c r="K16" s="238">
        <f>C16-F16</f>
        <v>-0.11222540670356895</v>
      </c>
      <c r="L16" s="238">
        <f>C16-E16</f>
        <v>-5.9303822236844939E-2</v>
      </c>
      <c r="M16" s="238">
        <f>F16-D16</f>
        <v>7.9974582937587413E-2</v>
      </c>
      <c r="N16" s="238">
        <f>E16-D16</f>
        <v>2.7052998470863399E-2</v>
      </c>
      <c r="O16" s="237" t="s">
        <v>100</v>
      </c>
      <c r="P16" s="237" t="s">
        <v>100</v>
      </c>
      <c r="Q16" s="237"/>
      <c r="R16" s="237"/>
      <c r="S16" s="237"/>
      <c r="T16" s="237"/>
      <c r="U16" s="237" t="s">
        <v>100</v>
      </c>
      <c r="V16" s="237"/>
      <c r="W16" s="231"/>
    </row>
    <row r="17" spans="1:23" ht="18" x14ac:dyDescent="0.2">
      <c r="A17" s="157" t="s">
        <v>157</v>
      </c>
      <c r="B17" s="235" t="s">
        <v>156</v>
      </c>
      <c r="C17" s="234">
        <v>0.52487147821591662</v>
      </c>
      <c r="D17" s="234">
        <v>0.57544163598675868</v>
      </c>
      <c r="E17" s="234">
        <v>0.51750076757752528</v>
      </c>
      <c r="F17" s="234">
        <v>0.59811946638665492</v>
      </c>
      <c r="G17" s="234">
        <v>0.50333778371161553</v>
      </c>
      <c r="H17" s="234">
        <v>0.58868894601542421</v>
      </c>
      <c r="I17" s="234">
        <v>0.54332448303261693</v>
      </c>
      <c r="J17" s="233">
        <f>C17-D17</f>
        <v>-5.0570157770842061E-2</v>
      </c>
      <c r="K17" s="233">
        <f>C17-F17</f>
        <v>-7.3247988170738298E-2</v>
      </c>
      <c r="L17" s="233">
        <f>C17-E17</f>
        <v>7.3707106383913423E-3</v>
      </c>
      <c r="M17" s="233">
        <f>F17-D17</f>
        <v>2.2677830399896237E-2</v>
      </c>
      <c r="N17" s="233">
        <f>E17-D17</f>
        <v>-5.7940868409233404E-2</v>
      </c>
      <c r="O17" s="232" t="s">
        <v>100</v>
      </c>
      <c r="P17" s="232" t="s">
        <v>100</v>
      </c>
      <c r="Q17" s="232"/>
      <c r="R17" s="232"/>
      <c r="S17" s="232"/>
      <c r="T17" s="232"/>
      <c r="U17" s="232" t="s">
        <v>100</v>
      </c>
      <c r="V17" s="232"/>
      <c r="W17" s="231"/>
    </row>
    <row r="18" spans="1:23" ht="18" x14ac:dyDescent="0.2">
      <c r="A18" s="157" t="s">
        <v>155</v>
      </c>
      <c r="B18" s="240" t="s">
        <v>154</v>
      </c>
      <c r="C18" s="239">
        <v>0.67317121280432823</v>
      </c>
      <c r="D18" s="239">
        <v>0.63637754655941248</v>
      </c>
      <c r="E18" s="239">
        <v>0.67335786773725881</v>
      </c>
      <c r="F18" s="239">
        <v>0.67662989217252401</v>
      </c>
      <c r="G18" s="239">
        <v>0.66200215285252961</v>
      </c>
      <c r="H18" s="239">
        <v>0.67649355720421711</v>
      </c>
      <c r="I18" s="239">
        <v>0.66518993685476591</v>
      </c>
      <c r="J18" s="238">
        <f>C18-D18</f>
        <v>3.6793666244915757E-2</v>
      </c>
      <c r="K18" s="238">
        <f>C18-F18</f>
        <v>-3.4586793681957717E-3</v>
      </c>
      <c r="L18" s="238">
        <f>C18-E18</f>
        <v>-1.8665493293057445E-4</v>
      </c>
      <c r="M18" s="238">
        <f>F18-D18</f>
        <v>4.0252345613111529E-2</v>
      </c>
      <c r="N18" s="238">
        <f>E18-D18</f>
        <v>3.6980321177846331E-2</v>
      </c>
      <c r="O18" s="237" t="s">
        <v>101</v>
      </c>
      <c r="P18" s="237" t="s">
        <v>100</v>
      </c>
      <c r="Q18" s="237" t="s">
        <v>100</v>
      </c>
      <c r="R18" s="237"/>
      <c r="S18" s="237"/>
      <c r="T18" s="237"/>
      <c r="U18" s="237"/>
      <c r="V18" s="237"/>
      <c r="W18" s="231"/>
    </row>
    <row r="19" spans="1:23" ht="18" x14ac:dyDescent="0.2">
      <c r="A19" s="157" t="s">
        <v>153</v>
      </c>
      <c r="B19" s="240" t="s">
        <v>152</v>
      </c>
      <c r="C19" s="239">
        <v>0.59117711290674824</v>
      </c>
      <c r="D19" s="239">
        <v>0.71778169014084503</v>
      </c>
      <c r="E19" s="239">
        <v>0.54160789844851909</v>
      </c>
      <c r="F19" s="239">
        <v>0.68763213530655387</v>
      </c>
      <c r="G19" s="239">
        <v>0.63157894736842102</v>
      </c>
      <c r="H19" s="239">
        <v>0.67361111111111116</v>
      </c>
      <c r="I19" s="239">
        <v>0.67337827988338195</v>
      </c>
      <c r="J19" s="238">
        <f>C19-D19</f>
        <v>-0.12660457723409679</v>
      </c>
      <c r="K19" s="238">
        <f>C19-F19</f>
        <v>-9.6455022399805634E-2</v>
      </c>
      <c r="L19" s="238">
        <f>C19-E19</f>
        <v>4.9569214458229149E-2</v>
      </c>
      <c r="M19" s="238">
        <f>F19-D19</f>
        <v>-3.0149554834291159E-2</v>
      </c>
      <c r="N19" s="238">
        <f>E19-D19</f>
        <v>-0.17617379169232594</v>
      </c>
      <c r="O19" s="237" t="s">
        <v>100</v>
      </c>
      <c r="P19" s="237" t="s">
        <v>100</v>
      </c>
      <c r="Q19" s="237"/>
      <c r="R19" s="237"/>
      <c r="S19" s="237" t="s">
        <v>100</v>
      </c>
      <c r="T19" s="237"/>
      <c r="U19" s="237"/>
      <c r="V19" s="237"/>
      <c r="W19" s="231"/>
    </row>
    <row r="20" spans="1:23" ht="18" x14ac:dyDescent="0.2">
      <c r="A20" s="157" t="s">
        <v>151</v>
      </c>
      <c r="B20" s="240" t="s">
        <v>150</v>
      </c>
      <c r="C20" s="239">
        <v>0.51559029936928136</v>
      </c>
      <c r="D20" s="239">
        <v>0.52435948493296158</v>
      </c>
      <c r="E20" s="239">
        <v>0.63636363636363635</v>
      </c>
      <c r="F20" s="239">
        <v>0.56135275339185953</v>
      </c>
      <c r="G20" s="239">
        <v>0.51694915254237284</v>
      </c>
      <c r="H20" s="239">
        <v>0.57686882933709449</v>
      </c>
      <c r="I20" s="239">
        <v>0.52376504773765042</v>
      </c>
      <c r="J20" s="238">
        <f>C20-D20</f>
        <v>-8.7691855636802263E-3</v>
      </c>
      <c r="K20" s="238">
        <f>C20-F20</f>
        <v>-4.576245402257817E-2</v>
      </c>
      <c r="L20" s="238">
        <f>C20-E20</f>
        <v>-0.120773336994355</v>
      </c>
      <c r="M20" s="238">
        <f>F20-D20</f>
        <v>3.6993268458897943E-2</v>
      </c>
      <c r="N20" s="238">
        <f>E20-D20</f>
        <v>0.11200415143067477</v>
      </c>
      <c r="O20" s="237" t="s">
        <v>100</v>
      </c>
      <c r="P20" s="237" t="s">
        <v>100</v>
      </c>
      <c r="Q20" s="237"/>
      <c r="R20" s="237"/>
      <c r="S20" s="237"/>
      <c r="T20" s="237" t="s">
        <v>100</v>
      </c>
      <c r="U20" s="237"/>
      <c r="V20" s="237"/>
      <c r="W20" s="231"/>
    </row>
    <row r="21" spans="1:23" ht="18" x14ac:dyDescent="0.2">
      <c r="A21" s="157" t="s">
        <v>149</v>
      </c>
      <c r="B21" s="240" t="s">
        <v>148</v>
      </c>
      <c r="C21" s="239">
        <v>0.8234876077107578</v>
      </c>
      <c r="D21" s="239">
        <v>0.80777910527014474</v>
      </c>
      <c r="E21" s="239">
        <v>0.90748663101604277</v>
      </c>
      <c r="F21" s="239">
        <v>0.83529529130087787</v>
      </c>
      <c r="G21" s="239">
        <v>0.83898305084745761</v>
      </c>
      <c r="H21" s="239">
        <v>0.84062059238363895</v>
      </c>
      <c r="I21" s="239">
        <v>0.81486093814860938</v>
      </c>
      <c r="J21" s="238">
        <f>C21-D21</f>
        <v>1.5708502440613059E-2</v>
      </c>
      <c r="K21" s="238">
        <f>C21-F21</f>
        <v>-1.1807683590120077E-2</v>
      </c>
      <c r="L21" s="238">
        <f>C21-E21</f>
        <v>-8.399902330528497E-2</v>
      </c>
      <c r="M21" s="238">
        <f>F21-D21</f>
        <v>2.7516186030733136E-2</v>
      </c>
      <c r="N21" s="238">
        <f>E21-D21</f>
        <v>9.9707525745898029E-2</v>
      </c>
      <c r="O21" s="237" t="s">
        <v>101</v>
      </c>
      <c r="P21" s="237" t="s">
        <v>100</v>
      </c>
      <c r="Q21" s="237" t="s">
        <v>100</v>
      </c>
      <c r="R21" s="237"/>
      <c r="S21" s="237"/>
      <c r="T21" s="237"/>
      <c r="U21" s="237"/>
      <c r="V21" s="237"/>
      <c r="W21" s="231"/>
    </row>
    <row r="22" spans="1:23" ht="16" x14ac:dyDescent="0.2">
      <c r="A22" s="157" t="s">
        <v>147</v>
      </c>
      <c r="B22" s="244" t="s">
        <v>146</v>
      </c>
      <c r="C22" s="239">
        <v>0.67611961252281338</v>
      </c>
      <c r="D22" s="239">
        <v>0.62525841007329452</v>
      </c>
      <c r="E22" s="239">
        <v>0.67789001122334458</v>
      </c>
      <c r="F22" s="239">
        <v>0.68927866186548958</v>
      </c>
      <c r="G22" s="239">
        <v>0.64327485380116955</v>
      </c>
      <c r="H22" s="239">
        <v>0.66273187183811133</v>
      </c>
      <c r="I22" s="239">
        <v>0.63373547977439959</v>
      </c>
      <c r="J22" s="238">
        <f>C22-D22</f>
        <v>5.0861202449518861E-2</v>
      </c>
      <c r="K22" s="238">
        <f>C22-F22</f>
        <v>-1.3159049342676199E-2</v>
      </c>
      <c r="L22" s="238">
        <f>C22-E22</f>
        <v>-1.770398700531195E-3</v>
      </c>
      <c r="M22" s="238">
        <f>F22-D22</f>
        <v>6.402025179219506E-2</v>
      </c>
      <c r="N22" s="238">
        <f>E22-D22</f>
        <v>5.2631601150050056E-2</v>
      </c>
      <c r="O22" s="237" t="s">
        <v>101</v>
      </c>
      <c r="P22" s="237" t="s">
        <v>100</v>
      </c>
      <c r="Q22" s="237" t="s">
        <v>100</v>
      </c>
      <c r="R22" s="237"/>
      <c r="S22" s="237"/>
      <c r="T22" s="237"/>
      <c r="U22" s="237"/>
      <c r="V22" s="237"/>
      <c r="W22" s="231"/>
    </row>
    <row r="23" spans="1:23" ht="34" x14ac:dyDescent="0.2">
      <c r="A23" s="157" t="s">
        <v>145</v>
      </c>
      <c r="B23" s="235" t="s">
        <v>144</v>
      </c>
      <c r="C23" s="234">
        <v>0.51319648093841641</v>
      </c>
      <c r="D23" s="234">
        <v>0.58333333333333337</v>
      </c>
      <c r="E23" s="234">
        <v>1</v>
      </c>
      <c r="F23" s="234">
        <v>0.52020202020202022</v>
      </c>
      <c r="G23" s="234">
        <v>0.66666666666666663</v>
      </c>
      <c r="H23" s="234">
        <v>0.5625</v>
      </c>
      <c r="I23" s="234">
        <v>0.53703703703703709</v>
      </c>
      <c r="J23" s="233">
        <f>C23-D23</f>
        <v>-7.013685239491696E-2</v>
      </c>
      <c r="K23" s="233">
        <f>C23-F23</f>
        <v>-7.0055392636038105E-3</v>
      </c>
      <c r="L23" s="233">
        <f>C23-E23</f>
        <v>-0.48680351906158359</v>
      </c>
      <c r="M23" s="233">
        <f>F23-D23</f>
        <v>-6.3131313131313149E-2</v>
      </c>
      <c r="N23" s="233">
        <f>E23-D23</f>
        <v>0.41666666666666663</v>
      </c>
      <c r="O23" s="232" t="s">
        <v>100</v>
      </c>
      <c r="P23" s="232" t="s">
        <v>100</v>
      </c>
      <c r="Q23" s="232"/>
      <c r="R23" s="232"/>
      <c r="S23" s="232"/>
      <c r="T23" s="232" t="s">
        <v>100</v>
      </c>
      <c r="U23" s="232"/>
      <c r="V23" s="232"/>
      <c r="W23" s="231"/>
    </row>
    <row r="24" spans="1:23" ht="35" x14ac:dyDescent="0.2">
      <c r="A24" s="157" t="s">
        <v>143</v>
      </c>
      <c r="B24" s="235" t="s">
        <v>142</v>
      </c>
      <c r="C24" s="234">
        <v>0.45089757127771912</v>
      </c>
      <c r="D24" s="234">
        <v>0.42134831460674155</v>
      </c>
      <c r="E24" s="234">
        <v>0.33333333333333331</v>
      </c>
      <c r="F24" s="234">
        <v>0.43911792905081498</v>
      </c>
      <c r="G24" s="234">
        <v>0.6</v>
      </c>
      <c r="H24" s="234">
        <v>0.41463414634146339</v>
      </c>
      <c r="I24" s="234">
        <v>0.42732558139534882</v>
      </c>
      <c r="J24" s="233">
        <f>C24-D24</f>
        <v>2.9549256670977575E-2</v>
      </c>
      <c r="K24" s="233">
        <f>C24-F24</f>
        <v>1.1779642226904141E-2</v>
      </c>
      <c r="L24" s="233">
        <f>C24-E24</f>
        <v>0.11756423794438581</v>
      </c>
      <c r="M24" s="233">
        <f>F24-D24</f>
        <v>1.7769614444073434E-2</v>
      </c>
      <c r="N24" s="233">
        <f>E24-D24</f>
        <v>-8.8014981273408233E-2</v>
      </c>
      <c r="O24" s="232" t="s">
        <v>101</v>
      </c>
      <c r="P24" s="232" t="s">
        <v>101</v>
      </c>
      <c r="Q24" s="232"/>
      <c r="R24" s="232"/>
      <c r="S24" s="232" t="s">
        <v>100</v>
      </c>
      <c r="T24" s="232"/>
      <c r="U24" s="232"/>
      <c r="V24" s="232"/>
      <c r="W24" s="231"/>
    </row>
    <row r="25" spans="1:23" ht="18" x14ac:dyDescent="0.2">
      <c r="A25" s="157" t="s">
        <v>141</v>
      </c>
      <c r="B25" s="240" t="s">
        <v>140</v>
      </c>
      <c r="C25" s="239">
        <v>0.25265497653741664</v>
      </c>
      <c r="D25" s="239">
        <v>0.26508700481303221</v>
      </c>
      <c r="E25" s="239">
        <v>0.35496957403651114</v>
      </c>
      <c r="F25" s="239">
        <v>0.40408673894912428</v>
      </c>
      <c r="G25" s="239">
        <v>0.32786885245901637</v>
      </c>
      <c r="H25" s="239">
        <v>0.28993055555555558</v>
      </c>
      <c r="I25" s="239">
        <v>0.33400281180960034</v>
      </c>
      <c r="J25" s="238">
        <f>C25-D25</f>
        <v>-1.243202827561557E-2</v>
      </c>
      <c r="K25" s="238">
        <f>C25-F25</f>
        <v>-0.15143176241170764</v>
      </c>
      <c r="L25" s="238">
        <f>C25-E25</f>
        <v>-0.1023145974990945</v>
      </c>
      <c r="M25" s="238">
        <f>F25-D25</f>
        <v>0.13899973413609207</v>
      </c>
      <c r="N25" s="238">
        <f>E25-D25</f>
        <v>8.9882569223478925E-2</v>
      </c>
      <c r="O25" s="237" t="s">
        <v>100</v>
      </c>
      <c r="P25" s="237" t="s">
        <v>100</v>
      </c>
      <c r="Q25" s="237"/>
      <c r="R25" s="237"/>
      <c r="S25" s="237"/>
      <c r="T25" s="237" t="s">
        <v>100</v>
      </c>
      <c r="U25" s="237"/>
      <c r="V25" s="237"/>
      <c r="W25" s="231"/>
    </row>
    <row r="26" spans="1:23" ht="34" x14ac:dyDescent="0.2">
      <c r="A26" s="157" t="s">
        <v>139</v>
      </c>
      <c r="B26" s="235" t="s">
        <v>138</v>
      </c>
      <c r="C26" s="234">
        <v>0.22302081098476723</v>
      </c>
      <c r="D26" s="234">
        <v>0.19482652432765346</v>
      </c>
      <c r="E26" s="234">
        <v>0.18902439024390244</v>
      </c>
      <c r="F26" s="234">
        <v>0.20842105263157895</v>
      </c>
      <c r="G26" s="234">
        <v>0.15789473684210525</v>
      </c>
      <c r="H26" s="234">
        <v>0.19834710743801653</v>
      </c>
      <c r="I26" s="234">
        <v>0.21750851305334848</v>
      </c>
      <c r="J26" s="233">
        <f>C26-D26</f>
        <v>2.8194286657113765E-2</v>
      </c>
      <c r="K26" s="233">
        <f>C26-F26</f>
        <v>1.4599758353188275E-2</v>
      </c>
      <c r="L26" s="233">
        <f>C26-E26</f>
        <v>3.3996420740864786E-2</v>
      </c>
      <c r="M26" s="233">
        <f>F26-D26</f>
        <v>1.359452830392549E-2</v>
      </c>
      <c r="N26" s="233">
        <f>E26-D26</f>
        <v>-5.8021340837510205E-3</v>
      </c>
      <c r="O26" s="232" t="s">
        <v>101</v>
      </c>
      <c r="P26" s="232" t="s">
        <v>101</v>
      </c>
      <c r="Q26" s="232"/>
      <c r="R26" s="232"/>
      <c r="S26" s="232"/>
      <c r="T26" s="232"/>
      <c r="U26" s="232" t="s">
        <v>100</v>
      </c>
      <c r="V26" s="232"/>
      <c r="W26" s="231"/>
    </row>
    <row r="27" spans="1:23" ht="34" x14ac:dyDescent="0.2">
      <c r="A27" s="157" t="s">
        <v>137</v>
      </c>
      <c r="B27" s="235" t="s">
        <v>136</v>
      </c>
      <c r="C27" s="234">
        <v>0.43627976829006648</v>
      </c>
      <c r="D27" s="234">
        <v>0.38698419215766783</v>
      </c>
      <c r="E27" s="234">
        <v>0.40243902439024393</v>
      </c>
      <c r="F27" s="234">
        <v>0.3936842105263158</v>
      </c>
      <c r="G27" s="234">
        <v>0.44210526315789472</v>
      </c>
      <c r="H27" s="234">
        <v>0.41735537190082644</v>
      </c>
      <c r="I27" s="234">
        <v>0.41728149829738931</v>
      </c>
      <c r="J27" s="233">
        <f>C27-D27</f>
        <v>4.9295576132398655E-2</v>
      </c>
      <c r="K27" s="233">
        <f>C27-F27</f>
        <v>4.259555776375068E-2</v>
      </c>
      <c r="L27" s="233">
        <f>C27-E27</f>
        <v>3.3840743899822556E-2</v>
      </c>
      <c r="M27" s="233">
        <f>F27-D27</f>
        <v>6.7000183686479753E-3</v>
      </c>
      <c r="N27" s="233">
        <f>E27-D27</f>
        <v>1.5454832232576099E-2</v>
      </c>
      <c r="O27" s="232" t="s">
        <v>101</v>
      </c>
      <c r="P27" s="232" t="s">
        <v>101</v>
      </c>
      <c r="Q27" s="232" t="s">
        <v>100</v>
      </c>
      <c r="R27" s="232"/>
      <c r="S27" s="232"/>
      <c r="T27" s="232"/>
      <c r="U27" s="232"/>
      <c r="V27" s="232"/>
      <c r="W27" s="231"/>
    </row>
    <row r="28" spans="1:23" ht="18" x14ac:dyDescent="0.2">
      <c r="A28" s="157" t="s">
        <v>135</v>
      </c>
      <c r="B28" s="235" t="s">
        <v>134</v>
      </c>
      <c r="C28" s="234">
        <v>0.34580691256586588</v>
      </c>
      <c r="D28" s="234">
        <v>0.36368527236045728</v>
      </c>
      <c r="E28" s="234">
        <v>0.48045267489711935</v>
      </c>
      <c r="F28" s="234">
        <v>0.40726729716276755</v>
      </c>
      <c r="G28" s="234">
        <v>0.41379310344827586</v>
      </c>
      <c r="H28" s="234">
        <v>0.38983050847457629</v>
      </c>
      <c r="I28" s="234">
        <v>0.37900168491996628</v>
      </c>
      <c r="J28" s="233">
        <f>C28-D28</f>
        <v>-1.7878359794591403E-2</v>
      </c>
      <c r="K28" s="233">
        <f>C28-F28</f>
        <v>-6.1460384596901674E-2</v>
      </c>
      <c r="L28" s="233">
        <f>C28-E28</f>
        <v>-0.13464576233125347</v>
      </c>
      <c r="M28" s="233">
        <f>F28-D28</f>
        <v>4.3582024802310271E-2</v>
      </c>
      <c r="N28" s="233">
        <f>E28-D28</f>
        <v>0.11676740253666207</v>
      </c>
      <c r="O28" s="232" t="s">
        <v>100</v>
      </c>
      <c r="P28" s="232" t="s">
        <v>100</v>
      </c>
      <c r="Q28" s="232"/>
      <c r="R28" s="232"/>
      <c r="S28" s="232"/>
      <c r="T28" s="232" t="s">
        <v>100</v>
      </c>
      <c r="U28" s="232"/>
      <c r="V28" s="232"/>
      <c r="W28" s="231"/>
    </row>
    <row r="29" spans="1:23" ht="18" x14ac:dyDescent="0.2">
      <c r="A29" s="157" t="s">
        <v>133</v>
      </c>
      <c r="B29" s="235" t="s">
        <v>132</v>
      </c>
      <c r="C29" s="234">
        <v>0.82777501244400198</v>
      </c>
      <c r="D29" s="234">
        <v>0.76238968092328585</v>
      </c>
      <c r="E29" s="234">
        <v>0.82661290322580649</v>
      </c>
      <c r="F29" s="234">
        <v>0.79794661190965088</v>
      </c>
      <c r="G29" s="234">
        <v>0.7931034482758621</v>
      </c>
      <c r="H29" s="234">
        <v>0.806949806949807</v>
      </c>
      <c r="I29" s="234">
        <v>0.75978564771668222</v>
      </c>
      <c r="J29" s="233">
        <f>C29-D29</f>
        <v>6.5385331520716128E-2</v>
      </c>
      <c r="K29" s="233">
        <f>C29-F29</f>
        <v>2.9828400534351096E-2</v>
      </c>
      <c r="L29" s="233">
        <f>C29-E29</f>
        <v>1.162109218195484E-3</v>
      </c>
      <c r="M29" s="233">
        <f>F29-D29</f>
        <v>3.5556930986365032E-2</v>
      </c>
      <c r="N29" s="233">
        <f>E29-D29</f>
        <v>6.4223222302520644E-2</v>
      </c>
      <c r="O29" s="232" t="s">
        <v>101</v>
      </c>
      <c r="P29" s="232" t="s">
        <v>101</v>
      </c>
      <c r="Q29" s="232" t="s">
        <v>100</v>
      </c>
      <c r="R29" s="232"/>
      <c r="S29" s="232"/>
      <c r="T29" s="232"/>
      <c r="U29" s="232"/>
      <c r="V29" s="232"/>
      <c r="W29" s="231"/>
    </row>
    <row r="30" spans="1:23" ht="35" x14ac:dyDescent="0.2">
      <c r="A30" s="157" t="s">
        <v>131</v>
      </c>
      <c r="B30" s="243" t="s">
        <v>130</v>
      </c>
      <c r="C30" s="234">
        <v>0.30021754894851344</v>
      </c>
      <c r="D30" s="234">
        <v>0.38369304556354916</v>
      </c>
      <c r="E30" s="234">
        <v>0.34782608695652173</v>
      </c>
      <c r="F30" s="234">
        <v>0.37142857142857144</v>
      </c>
      <c r="G30" s="234">
        <v>0.3</v>
      </c>
      <c r="H30" s="234">
        <v>0.32065217391304346</v>
      </c>
      <c r="I30" s="234">
        <v>0.34918793503480278</v>
      </c>
      <c r="J30" s="233">
        <f>C30-D30</f>
        <v>-8.3475496615035727E-2</v>
      </c>
      <c r="K30" s="233">
        <f>C30-F30</f>
        <v>-7.1211022480058006E-2</v>
      </c>
      <c r="L30" s="233">
        <f>C30-E30</f>
        <v>-4.7608538008008294E-2</v>
      </c>
      <c r="M30" s="233">
        <f>F30-D30</f>
        <v>-1.2264474134977721E-2</v>
      </c>
      <c r="N30" s="233">
        <f>E30-D30</f>
        <v>-3.5866958607027433E-2</v>
      </c>
      <c r="O30" s="232" t="s">
        <v>100</v>
      </c>
      <c r="P30" s="232" t="s">
        <v>100</v>
      </c>
      <c r="Q30" s="232"/>
      <c r="R30" s="232"/>
      <c r="S30" s="232"/>
      <c r="T30" s="232"/>
      <c r="U30" s="232" t="s">
        <v>100</v>
      </c>
      <c r="V30" s="232"/>
      <c r="W30" s="231"/>
    </row>
    <row r="31" spans="1:23" ht="18" x14ac:dyDescent="0.2">
      <c r="A31" s="157" t="s">
        <v>129</v>
      </c>
      <c r="B31" s="235" t="s">
        <v>128</v>
      </c>
      <c r="C31" s="234">
        <v>0.38942175938613316</v>
      </c>
      <c r="D31" s="234">
        <v>0.33462282398452609</v>
      </c>
      <c r="E31" s="234">
        <v>0.30769230769230771</v>
      </c>
      <c r="F31" s="234">
        <v>0.39841269841269839</v>
      </c>
      <c r="G31" s="234">
        <v>0.29166666666666669</v>
      </c>
      <c r="H31" s="234">
        <v>0.21551724137931033</v>
      </c>
      <c r="I31" s="234">
        <v>0.35510805500982318</v>
      </c>
      <c r="J31" s="233">
        <f>C31-D31</f>
        <v>5.4798935401607074E-2</v>
      </c>
      <c r="K31" s="233">
        <f>C31-F31</f>
        <v>-8.9909390265652256E-3</v>
      </c>
      <c r="L31" s="233">
        <f>C31-E31</f>
        <v>8.172945169382545E-2</v>
      </c>
      <c r="M31" s="233">
        <f>F31-D31</f>
        <v>6.37898744281723E-2</v>
      </c>
      <c r="N31" s="233">
        <f>E31-D31</f>
        <v>-2.6930516292218376E-2</v>
      </c>
      <c r="O31" s="232" t="s">
        <v>101</v>
      </c>
      <c r="P31" s="232" t="s">
        <v>100</v>
      </c>
      <c r="Q31" s="232"/>
      <c r="R31" s="232"/>
      <c r="S31" s="232"/>
      <c r="T31" s="232"/>
      <c r="U31" s="232"/>
      <c r="V31" s="232" t="s">
        <v>100</v>
      </c>
      <c r="W31" s="231"/>
    </row>
    <row r="32" spans="1:23" ht="32" x14ac:dyDescent="0.2">
      <c r="A32" s="157" t="s">
        <v>127</v>
      </c>
      <c r="B32" s="240" t="s">
        <v>126</v>
      </c>
      <c r="C32" s="239">
        <v>0.41696718355571583</v>
      </c>
      <c r="D32" s="239">
        <v>0.35706171904581596</v>
      </c>
      <c r="E32" s="239">
        <v>0.44186046511627908</v>
      </c>
      <c r="F32" s="239">
        <v>0.3665231431646932</v>
      </c>
      <c r="G32" s="239">
        <v>0.330188679245283</v>
      </c>
      <c r="H32" s="239">
        <v>0.36676217765042979</v>
      </c>
      <c r="I32" s="239">
        <v>0.36775218427323275</v>
      </c>
      <c r="J32" s="238">
        <f>C32-D32</f>
        <v>5.9905464509899864E-2</v>
      </c>
      <c r="K32" s="238">
        <f>C32-F32</f>
        <v>5.0444040391022626E-2</v>
      </c>
      <c r="L32" s="238">
        <f>C32-E32</f>
        <v>-2.4893281560563252E-2</v>
      </c>
      <c r="M32" s="238">
        <f>F32-D32</f>
        <v>9.4614241188772374E-3</v>
      </c>
      <c r="N32" s="238">
        <f>E32-D32</f>
        <v>8.4798746070463116E-2</v>
      </c>
      <c r="O32" s="237" t="s">
        <v>101</v>
      </c>
      <c r="P32" s="237" t="s">
        <v>101</v>
      </c>
      <c r="Q32" s="237"/>
      <c r="R32" s="237"/>
      <c r="S32" s="237"/>
      <c r="T32" s="237"/>
      <c r="U32" s="237" t="s">
        <v>100</v>
      </c>
      <c r="V32" s="237"/>
      <c r="W32" s="231"/>
    </row>
    <row r="33" spans="1:23" ht="18" x14ac:dyDescent="0.2">
      <c r="A33" s="157" t="s">
        <v>125</v>
      </c>
      <c r="B33" s="235" t="s">
        <v>124</v>
      </c>
      <c r="C33" s="234">
        <v>0.50159292035398229</v>
      </c>
      <c r="D33" s="234">
        <v>0.56087620988283238</v>
      </c>
      <c r="E33" s="234">
        <v>0.62333333333333329</v>
      </c>
      <c r="F33" s="234">
        <v>0.55914368650217705</v>
      </c>
      <c r="G33" s="234">
        <v>0.43548387096774194</v>
      </c>
      <c r="H33" s="234">
        <v>0.52459016393442626</v>
      </c>
      <c r="I33" s="234">
        <v>0.57768052516411383</v>
      </c>
      <c r="J33" s="233">
        <f>C33-D33</f>
        <v>-5.9283289528850092E-2</v>
      </c>
      <c r="K33" s="233">
        <f>C33-F33</f>
        <v>-5.7550766148194765E-2</v>
      </c>
      <c r="L33" s="233">
        <f>C33-E33</f>
        <v>-0.12174041297935101</v>
      </c>
      <c r="M33" s="233">
        <f>F33-D33</f>
        <v>-1.7325233806553264E-3</v>
      </c>
      <c r="N33" s="233">
        <f>E33-D33</f>
        <v>6.2457123450500918E-2</v>
      </c>
      <c r="O33" s="232" t="s">
        <v>100</v>
      </c>
      <c r="P33" s="232" t="s">
        <v>100</v>
      </c>
      <c r="Q33" s="232"/>
      <c r="R33" s="232"/>
      <c r="S33" s="232"/>
      <c r="T33" s="232"/>
      <c r="U33" s="232" t="s">
        <v>100</v>
      </c>
      <c r="V33" s="232"/>
      <c r="W33" s="231"/>
    </row>
    <row r="34" spans="1:23" ht="18" x14ac:dyDescent="0.2">
      <c r="A34" s="157" t="s">
        <v>123</v>
      </c>
      <c r="B34" s="235" t="s">
        <v>122</v>
      </c>
      <c r="C34" s="234">
        <v>0.5876106194690266</v>
      </c>
      <c r="D34" s="234">
        <v>0.68772287315333669</v>
      </c>
      <c r="E34" s="234">
        <v>0.64333333333333331</v>
      </c>
      <c r="F34" s="234">
        <v>0.70210449927431062</v>
      </c>
      <c r="G34" s="234">
        <v>0.64516129032258063</v>
      </c>
      <c r="H34" s="234">
        <v>0.62295081967213117</v>
      </c>
      <c r="I34" s="234">
        <v>0.67020944045014064</v>
      </c>
      <c r="J34" s="233">
        <f>C34-D34</f>
        <v>-0.10011225368431009</v>
      </c>
      <c r="K34" s="233">
        <f>C34-F34</f>
        <v>-0.11449387980528403</v>
      </c>
      <c r="L34" s="233">
        <f>C34-E34</f>
        <v>-5.5722713864306717E-2</v>
      </c>
      <c r="M34" s="233">
        <f>F34-D34</f>
        <v>1.4381626120973934E-2</v>
      </c>
      <c r="N34" s="233">
        <f>E34-D34</f>
        <v>-4.4389539820003376E-2</v>
      </c>
      <c r="O34" s="232" t="s">
        <v>100</v>
      </c>
      <c r="P34" s="232" t="s">
        <v>100</v>
      </c>
      <c r="Q34" s="232"/>
      <c r="R34" s="232"/>
      <c r="S34" s="232"/>
      <c r="T34" s="232" t="s">
        <v>100</v>
      </c>
      <c r="U34" s="232"/>
      <c r="V34" s="232"/>
      <c r="W34" s="231"/>
    </row>
    <row r="35" spans="1:23" ht="16" x14ac:dyDescent="0.2">
      <c r="A35" s="157" t="s">
        <v>121</v>
      </c>
      <c r="B35" s="242" t="s">
        <v>120</v>
      </c>
      <c r="C35" s="234">
        <v>0.28643759244510181</v>
      </c>
      <c r="D35" s="234">
        <v>0.32144786601836844</v>
      </c>
      <c r="E35" s="234">
        <v>0.28086419753086422</v>
      </c>
      <c r="F35" s="234">
        <v>0.31015064057440517</v>
      </c>
      <c r="G35" s="234">
        <v>0.34027777777777779</v>
      </c>
      <c r="H35" s="234">
        <v>0.31851851851851853</v>
      </c>
      <c r="I35" s="234">
        <v>0.31499703615886188</v>
      </c>
      <c r="J35" s="233">
        <f>C35-D35</f>
        <v>-3.5010273573266637E-2</v>
      </c>
      <c r="K35" s="233">
        <f>C35-F35</f>
        <v>-2.371304812930336E-2</v>
      </c>
      <c r="L35" s="233">
        <f>C35-E35</f>
        <v>5.5733949142375838E-3</v>
      </c>
      <c r="M35" s="233">
        <f>F35-D35</f>
        <v>-1.1297225443963277E-2</v>
      </c>
      <c r="N35" s="233">
        <f>E35-D35</f>
        <v>-4.0583668487504221E-2</v>
      </c>
      <c r="O35" s="232" t="s">
        <v>100</v>
      </c>
      <c r="P35" s="232" t="s">
        <v>100</v>
      </c>
      <c r="Q35" s="232"/>
      <c r="R35" s="232"/>
      <c r="S35" s="232" t="s">
        <v>100</v>
      </c>
      <c r="T35" s="232"/>
      <c r="U35" s="232"/>
      <c r="V35" s="232"/>
      <c r="W35" s="231"/>
    </row>
    <row r="36" spans="1:23" ht="18" x14ac:dyDescent="0.2">
      <c r="A36" s="157" t="s">
        <v>119</v>
      </c>
      <c r="B36" s="242" t="s">
        <v>118</v>
      </c>
      <c r="C36" s="241">
        <v>0.15850340136054422</v>
      </c>
      <c r="D36" s="241">
        <v>0.14539788705631984</v>
      </c>
      <c r="E36" s="241">
        <v>0.11050583657587548</v>
      </c>
      <c r="F36" s="241">
        <v>0.12019553926061717</v>
      </c>
      <c r="G36" s="241">
        <v>0.14121037463976946</v>
      </c>
      <c r="H36" s="241">
        <v>0.11712511091393078</v>
      </c>
      <c r="I36" s="241">
        <v>9.679096943926091E-2</v>
      </c>
      <c r="J36" s="233">
        <f>C36-D36</f>
        <v>1.310551430422438E-2</v>
      </c>
      <c r="K36" s="233">
        <f>C36-F36</f>
        <v>3.8307862099927051E-2</v>
      </c>
      <c r="L36" s="233">
        <f>C36-E36</f>
        <v>4.7997564784668739E-2</v>
      </c>
      <c r="M36" s="233">
        <f>F36-D36</f>
        <v>-2.520234779570267E-2</v>
      </c>
      <c r="N36" s="233">
        <f>E36-D36</f>
        <v>-3.4892050480444359E-2</v>
      </c>
      <c r="O36" s="232" t="s">
        <v>100</v>
      </c>
      <c r="P36" s="232" t="s">
        <v>100</v>
      </c>
      <c r="Q36" s="232"/>
      <c r="R36" s="232"/>
      <c r="S36" s="232"/>
      <c r="T36" s="232" t="s">
        <v>100</v>
      </c>
      <c r="U36" s="232"/>
      <c r="V36" s="232"/>
      <c r="W36" s="236"/>
    </row>
    <row r="37" spans="1:23" ht="18" x14ac:dyDescent="0.2">
      <c r="A37" s="157" t="s">
        <v>117</v>
      </c>
      <c r="B37" s="242" t="s">
        <v>116</v>
      </c>
      <c r="C37" s="241">
        <v>0.14178866963717376</v>
      </c>
      <c r="D37" s="241">
        <v>0.14006280843427546</v>
      </c>
      <c r="E37" s="241">
        <v>0.10765124555160142</v>
      </c>
      <c r="F37" s="241">
        <v>0.1157319890779248</v>
      </c>
      <c r="G37" s="241">
        <v>0.13310580204778158</v>
      </c>
      <c r="H37" s="241">
        <v>0.10332950631458095</v>
      </c>
      <c r="I37" s="241">
        <v>8.3727070594774869E-2</v>
      </c>
      <c r="J37" s="233">
        <f>C37-D37</f>
        <v>1.7258612028983045E-3</v>
      </c>
      <c r="K37" s="233">
        <f>C37-F37</f>
        <v>2.6056680559248965E-2</v>
      </c>
      <c r="L37" s="233">
        <f>C37-E37</f>
        <v>3.413742408557234E-2</v>
      </c>
      <c r="M37" s="233">
        <f>F37-D37</f>
        <v>-2.4330819356350661E-2</v>
      </c>
      <c r="N37" s="233">
        <f>E37-D37</f>
        <v>-3.2411562882674036E-2</v>
      </c>
      <c r="O37" s="232" t="s">
        <v>100</v>
      </c>
      <c r="P37" s="232" t="s">
        <v>100</v>
      </c>
      <c r="Q37" s="232"/>
      <c r="R37" s="232"/>
      <c r="S37" s="232"/>
      <c r="T37" s="232" t="s">
        <v>100</v>
      </c>
      <c r="U37" s="232"/>
      <c r="V37" s="232"/>
      <c r="W37" s="236"/>
    </row>
    <row r="38" spans="1:23" ht="18" x14ac:dyDescent="0.2">
      <c r="A38" s="157" t="s">
        <v>115</v>
      </c>
      <c r="B38" s="240" t="s">
        <v>114</v>
      </c>
      <c r="C38" s="239">
        <v>0.73891472868217056</v>
      </c>
      <c r="D38" s="239">
        <v>0.77110091743119269</v>
      </c>
      <c r="E38" s="239">
        <v>0.78073089700996678</v>
      </c>
      <c r="F38" s="239">
        <v>0.77631954350927246</v>
      </c>
      <c r="G38" s="239">
        <v>0.83333333333333337</v>
      </c>
      <c r="H38" s="239">
        <v>0.76666666666666661</v>
      </c>
      <c r="I38" s="239">
        <v>0.75743574935027436</v>
      </c>
      <c r="J38" s="238">
        <f>C38-D38</f>
        <v>-3.2186188749022127E-2</v>
      </c>
      <c r="K38" s="238">
        <f>C38-F38</f>
        <v>-3.7404814827101895E-2</v>
      </c>
      <c r="L38" s="238">
        <f>C38-E38</f>
        <v>-4.1816168327796222E-2</v>
      </c>
      <c r="M38" s="238">
        <f>F38-D38</f>
        <v>5.2186260780797689E-3</v>
      </c>
      <c r="N38" s="238">
        <f>E38-D38</f>
        <v>9.6299795787740949E-3</v>
      </c>
      <c r="O38" s="237" t="s">
        <v>100</v>
      </c>
      <c r="P38" s="237" t="s">
        <v>100</v>
      </c>
      <c r="Q38" s="237"/>
      <c r="R38" s="237"/>
      <c r="S38" s="237"/>
      <c r="T38" s="237" t="s">
        <v>100</v>
      </c>
      <c r="U38" s="237"/>
      <c r="V38" s="237"/>
      <c r="W38" s="231"/>
    </row>
    <row r="39" spans="1:23" ht="18" x14ac:dyDescent="0.2">
      <c r="A39" s="157" t="s">
        <v>113</v>
      </c>
      <c r="B39" s="235" t="s">
        <v>112</v>
      </c>
      <c r="C39" s="234">
        <v>0.10143042912873862</v>
      </c>
      <c r="D39" s="234">
        <v>5.9158134243458477E-2</v>
      </c>
      <c r="E39" s="234">
        <v>5.128205128205128E-2</v>
      </c>
      <c r="F39" s="234">
        <v>3.3015407190022009E-2</v>
      </c>
      <c r="G39" s="234">
        <v>8.5106382978723402E-2</v>
      </c>
      <c r="H39" s="234">
        <v>6.4705882352941183E-2</v>
      </c>
      <c r="I39" s="234">
        <v>6.8436333471588548E-2</v>
      </c>
      <c r="J39" s="233">
        <f>C39-D39</f>
        <v>4.2272294885280143E-2</v>
      </c>
      <c r="K39" s="233">
        <f>C39-F39</f>
        <v>6.8415021938716611E-2</v>
      </c>
      <c r="L39" s="233">
        <f>C39-E39</f>
        <v>5.0148377846687339E-2</v>
      </c>
      <c r="M39" s="233">
        <f>F39-D39</f>
        <v>-2.6142727053436468E-2</v>
      </c>
      <c r="N39" s="233">
        <f>E39-D39</f>
        <v>-7.8760829614071964E-3</v>
      </c>
      <c r="O39" s="232" t="s">
        <v>100</v>
      </c>
      <c r="P39" s="232" t="s">
        <v>100</v>
      </c>
      <c r="Q39" s="232"/>
      <c r="R39" s="232"/>
      <c r="S39" s="232"/>
      <c r="T39" s="232" t="s">
        <v>100</v>
      </c>
      <c r="U39" s="232"/>
      <c r="V39" s="232"/>
      <c r="W39" s="236"/>
    </row>
    <row r="40" spans="1:23" ht="34" x14ac:dyDescent="0.2">
      <c r="A40" s="157" t="s">
        <v>111</v>
      </c>
      <c r="B40" s="235" t="s">
        <v>110</v>
      </c>
      <c r="C40" s="234">
        <v>0.2753887463930747</v>
      </c>
      <c r="D40" s="234">
        <v>0.28467176647569054</v>
      </c>
      <c r="E40" s="234">
        <v>0.29106675392670156</v>
      </c>
      <c r="F40" s="234">
        <v>0.26961534537292114</v>
      </c>
      <c r="G40" s="234">
        <v>0.2740963855421687</v>
      </c>
      <c r="H40" s="234">
        <v>0.28231837606837606</v>
      </c>
      <c r="I40" s="234">
        <v>0.29467688629491595</v>
      </c>
      <c r="J40" s="233">
        <f>C40-D40</f>
        <v>-9.2830200826158338E-3</v>
      </c>
      <c r="K40" s="233">
        <f>C40-F40</f>
        <v>5.7734010201535568E-3</v>
      </c>
      <c r="L40" s="233">
        <f>C40-E40</f>
        <v>-1.5678007533626859E-2</v>
      </c>
      <c r="M40" s="233">
        <f>F40-D40</f>
        <v>-1.5056421102769391E-2</v>
      </c>
      <c r="N40" s="233">
        <f>E40-D40</f>
        <v>6.3949874510110249E-3</v>
      </c>
      <c r="O40" s="232" t="s">
        <v>100</v>
      </c>
      <c r="P40" s="232" t="s">
        <v>101</v>
      </c>
      <c r="Q40" s="232"/>
      <c r="R40" s="232" t="s">
        <v>100</v>
      </c>
      <c r="S40" s="232"/>
      <c r="T40" s="232"/>
      <c r="U40" s="232"/>
      <c r="V40" s="232"/>
      <c r="W40" s="231"/>
    </row>
    <row r="41" spans="1:23" ht="42" customHeight="1" x14ac:dyDescent="0.2">
      <c r="A41" s="157" t="s">
        <v>109</v>
      </c>
      <c r="B41" s="235" t="s">
        <v>108</v>
      </c>
      <c r="C41" s="234">
        <v>0.20992305226033986</v>
      </c>
      <c r="D41" s="234">
        <v>0.17914412828473578</v>
      </c>
      <c r="E41" s="234">
        <v>0.20582460732984292</v>
      </c>
      <c r="F41" s="234">
        <v>0.22883719348365814</v>
      </c>
      <c r="G41" s="234">
        <v>0.19427710843373494</v>
      </c>
      <c r="H41" s="234">
        <v>0.18883547008547008</v>
      </c>
      <c r="I41" s="234">
        <v>0.23230433865410308</v>
      </c>
      <c r="J41" s="233">
        <f>C41-D41</f>
        <v>3.0778923975604083E-2</v>
      </c>
      <c r="K41" s="233">
        <f>C41-F41</f>
        <v>-1.8914141223318276E-2</v>
      </c>
      <c r="L41" s="233">
        <f>C41-E41</f>
        <v>4.0984449304969361E-3</v>
      </c>
      <c r="M41" s="233">
        <f>F41-D41</f>
        <v>4.9693065198922359E-2</v>
      </c>
      <c r="N41" s="233">
        <f>E41-D41</f>
        <v>2.6680479045107147E-2</v>
      </c>
      <c r="O41" s="232" t="s">
        <v>101</v>
      </c>
      <c r="P41" s="232" t="s">
        <v>100</v>
      </c>
      <c r="Q41" s="232" t="s">
        <v>100</v>
      </c>
      <c r="R41" s="232"/>
      <c r="S41" s="232"/>
      <c r="T41" s="232"/>
      <c r="U41" s="232"/>
      <c r="V41" s="232"/>
      <c r="W41" s="231"/>
    </row>
    <row r="42" spans="1:23" ht="34" x14ac:dyDescent="0.2">
      <c r="A42" s="157" t="s">
        <v>107</v>
      </c>
      <c r="B42" s="235" t="s">
        <v>106</v>
      </c>
      <c r="C42" s="234">
        <v>0.16756171849951906</v>
      </c>
      <c r="D42" s="234">
        <v>0.12655634862209134</v>
      </c>
      <c r="E42" s="234">
        <v>0.15134162303664922</v>
      </c>
      <c r="F42" s="234">
        <v>0.14073393871373668</v>
      </c>
      <c r="G42" s="234">
        <v>0.14307228915662651</v>
      </c>
      <c r="H42" s="234">
        <v>0.14650106837606838</v>
      </c>
      <c r="I42" s="234">
        <v>0.16316714717671049</v>
      </c>
      <c r="J42" s="233">
        <f>C42-D42</f>
        <v>4.1005369877427728E-2</v>
      </c>
      <c r="K42" s="233">
        <f>C42-F42</f>
        <v>2.682777978578238E-2</v>
      </c>
      <c r="L42" s="233">
        <f>C42-E42</f>
        <v>1.6220095462869843E-2</v>
      </c>
      <c r="M42" s="233">
        <f>F42-D42</f>
        <v>1.4177590091645348E-2</v>
      </c>
      <c r="N42" s="233">
        <f>E42-D42</f>
        <v>2.4785274414557884E-2</v>
      </c>
      <c r="O42" s="232" t="s">
        <v>101</v>
      </c>
      <c r="P42" s="232" t="s">
        <v>101</v>
      </c>
      <c r="Q42" s="232" t="s">
        <v>100</v>
      </c>
      <c r="R42" s="232"/>
      <c r="S42" s="232"/>
      <c r="T42" s="232"/>
      <c r="U42" s="232"/>
      <c r="V42" s="232"/>
      <c r="W42" s="231"/>
    </row>
    <row r="43" spans="1:23" ht="18" x14ac:dyDescent="0.2">
      <c r="A43" s="157" t="s">
        <v>105</v>
      </c>
      <c r="B43" s="235" t="s">
        <v>104</v>
      </c>
      <c r="C43" s="234">
        <v>0.86214953271028039</v>
      </c>
      <c r="D43" s="234">
        <v>0.80864197530864201</v>
      </c>
      <c r="E43" s="234">
        <v>0.89219330855018586</v>
      </c>
      <c r="F43" s="234">
        <v>0.85479452054794525</v>
      </c>
      <c r="G43" s="234">
        <v>0.72413793103448276</v>
      </c>
      <c r="H43" s="234">
        <v>0.87364620938628157</v>
      </c>
      <c r="I43" s="234">
        <v>0.7999502982107356</v>
      </c>
      <c r="J43" s="233">
        <f>C43-D43</f>
        <v>5.3507557401638373E-2</v>
      </c>
      <c r="K43" s="233">
        <f>C43-F43</f>
        <v>7.3550121623351394E-3</v>
      </c>
      <c r="L43" s="233">
        <f>C43-E43</f>
        <v>-3.0043775839905473E-2</v>
      </c>
      <c r="M43" s="233">
        <f>F43-D43</f>
        <v>4.6152545239303233E-2</v>
      </c>
      <c r="N43" s="233">
        <f>E43-D43</f>
        <v>8.3551333241543846E-2</v>
      </c>
      <c r="O43" s="232" t="s">
        <v>101</v>
      </c>
      <c r="P43" s="232" t="s">
        <v>101</v>
      </c>
      <c r="Q43" s="232"/>
      <c r="R43" s="232"/>
      <c r="S43" s="232"/>
      <c r="T43" s="232"/>
      <c r="U43" s="232" t="s">
        <v>100</v>
      </c>
      <c r="V43" s="232"/>
      <c r="W43" s="231"/>
    </row>
    <row r="44" spans="1:23" ht="18" x14ac:dyDescent="0.2">
      <c r="A44" s="157" t="s">
        <v>103</v>
      </c>
      <c r="B44" s="235" t="s">
        <v>102</v>
      </c>
      <c r="C44" s="234">
        <v>0.79506172839506173</v>
      </c>
      <c r="D44" s="234">
        <v>0.77475247524752477</v>
      </c>
      <c r="E44" s="234">
        <v>0.77419354838709675</v>
      </c>
      <c r="F44" s="234">
        <v>0.79940268790443003</v>
      </c>
      <c r="G44" s="234">
        <v>0.73913043478260865</v>
      </c>
      <c r="H44" s="234">
        <v>0.79929577464788737</v>
      </c>
      <c r="I44" s="234">
        <v>0.76419533619157165</v>
      </c>
      <c r="J44" s="233">
        <f>C44-D44</f>
        <v>2.0309253147536954E-2</v>
      </c>
      <c r="K44" s="233">
        <f>C44-F44</f>
        <v>-4.3409595093683029E-3</v>
      </c>
      <c r="L44" s="233">
        <f>C44-E44</f>
        <v>2.0868180007964976E-2</v>
      </c>
      <c r="M44" s="233">
        <f>F44-D44</f>
        <v>2.4650212656905257E-2</v>
      </c>
      <c r="N44" s="233">
        <f>E44-D44</f>
        <v>-5.5892686042802175E-4</v>
      </c>
      <c r="O44" s="232" t="s">
        <v>101</v>
      </c>
      <c r="P44" s="232" t="s">
        <v>100</v>
      </c>
      <c r="Q44" s="232"/>
      <c r="R44" s="232"/>
      <c r="S44" s="232"/>
      <c r="T44" s="232"/>
      <c r="U44" s="232" t="s">
        <v>100</v>
      </c>
      <c r="V44" s="232"/>
      <c r="W44" s="231"/>
    </row>
    <row r="46" spans="1:23" ht="16" x14ac:dyDescent="0.2">
      <c r="B46" s="32" t="s">
        <v>99</v>
      </c>
      <c r="C46" s="230"/>
      <c r="G46" s="230"/>
      <c r="H46" s="230"/>
    </row>
    <row r="47" spans="1:23" x14ac:dyDescent="0.2">
      <c r="B47" s="224" t="s">
        <v>98</v>
      </c>
      <c r="C47" s="228"/>
      <c r="D47" s="229"/>
      <c r="E47" s="220"/>
      <c r="F47" s="220"/>
      <c r="G47" s="228"/>
      <c r="H47" s="228"/>
      <c r="I47" s="220"/>
    </row>
    <row r="48" spans="1:23" x14ac:dyDescent="0.2">
      <c r="B48" s="229" t="s">
        <v>97</v>
      </c>
      <c r="C48" s="228"/>
      <c r="D48" s="229"/>
      <c r="E48" s="220"/>
      <c r="F48" s="220"/>
      <c r="G48" s="228"/>
      <c r="H48" s="228"/>
      <c r="I48" s="220"/>
    </row>
    <row r="49" spans="2:9" x14ac:dyDescent="0.2">
      <c r="B49" s="227" t="s">
        <v>96</v>
      </c>
      <c r="C49" s="227"/>
      <c r="D49" s="227"/>
      <c r="E49" s="227"/>
      <c r="F49" s="227"/>
      <c r="G49" s="227"/>
      <c r="H49" s="227"/>
      <c r="I49" s="220"/>
    </row>
    <row r="50" spans="2:9" x14ac:dyDescent="0.2">
      <c r="B50" s="224" t="s">
        <v>95</v>
      </c>
      <c r="C50" s="226"/>
      <c r="D50" s="226"/>
      <c r="E50" s="225"/>
      <c r="F50" s="223"/>
      <c r="G50" s="224"/>
      <c r="H50" s="224"/>
      <c r="I50" s="220"/>
    </row>
    <row r="51" spans="2:9" x14ac:dyDescent="0.2">
      <c r="B51" s="224" t="s">
        <v>94</v>
      </c>
      <c r="C51" s="222"/>
      <c r="D51" s="222"/>
      <c r="E51" s="222"/>
      <c r="F51" s="223"/>
      <c r="G51" s="222"/>
      <c r="H51" s="222"/>
      <c r="I51" s="220"/>
    </row>
    <row r="52" spans="2:9" x14ac:dyDescent="0.2">
      <c r="B52" s="221"/>
      <c r="C52" s="220"/>
      <c r="D52" s="220"/>
      <c r="E52" s="220"/>
      <c r="F52" s="220"/>
      <c r="G52" s="220"/>
      <c r="H52" s="220"/>
      <c r="I52" s="220"/>
    </row>
    <row r="53" spans="2:9" ht="216" customHeight="1" x14ac:dyDescent="0.2">
      <c r="B53" s="219" t="s">
        <v>93</v>
      </c>
      <c r="C53" s="219"/>
      <c r="D53" s="219"/>
      <c r="E53" s="219"/>
      <c r="F53" s="219"/>
      <c r="G53" s="219"/>
      <c r="H53" s="219"/>
      <c r="I53" s="219"/>
    </row>
  </sheetData>
  <autoFilter ref="B4:V44" xr:uid="{00000000-0001-0000-0100-000000000000}"/>
  <mergeCells count="3">
    <mergeCell ref="J3:N3"/>
    <mergeCell ref="B49:H49"/>
    <mergeCell ref="B53:I53"/>
  </mergeCells>
  <pageMargins left="0.7" right="0.7" top="0.75" bottom="0.75" header="0.3" footer="0.3"/>
  <pageSetup scale="3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6000-98BE-4C40-BBB3-66D389238F0E}">
  <sheetPr>
    <tabColor theme="9"/>
    <pageSetUpPr fitToPage="1"/>
  </sheetPr>
  <dimension ref="A1:H21"/>
  <sheetViews>
    <sheetView workbookViewId="0">
      <selection activeCell="V10" sqref="V10"/>
    </sheetView>
  </sheetViews>
  <sheetFormatPr baseColWidth="10" defaultColWidth="8.83203125" defaultRowHeight="15" x14ac:dyDescent="0.2"/>
  <cols>
    <col min="1" max="1" width="68.33203125" style="157" customWidth="1"/>
    <col min="2" max="3" width="12.33203125" style="157" customWidth="1"/>
    <col min="4" max="4" width="12" style="157" customWidth="1"/>
    <col min="5" max="16384" width="8.83203125" style="157"/>
  </cols>
  <sheetData>
    <row r="1" spans="1:7" ht="20" x14ac:dyDescent="0.2">
      <c r="A1" s="262" t="s">
        <v>206</v>
      </c>
      <c r="B1" s="261"/>
      <c r="C1" s="261"/>
      <c r="D1" s="256"/>
    </row>
    <row r="2" spans="1:7" ht="20" x14ac:dyDescent="0.2">
      <c r="A2" s="262"/>
      <c r="B2" s="261"/>
      <c r="C2" s="261"/>
      <c r="D2" s="256"/>
    </row>
    <row r="3" spans="1:7" ht="16" x14ac:dyDescent="0.2">
      <c r="A3" s="252" t="s">
        <v>197</v>
      </c>
      <c r="B3" s="250" t="s">
        <v>205</v>
      </c>
      <c r="C3" s="250" t="s">
        <v>204</v>
      </c>
      <c r="D3" s="250" t="s">
        <v>203</v>
      </c>
    </row>
    <row r="4" spans="1:7" ht="18" x14ac:dyDescent="0.2">
      <c r="A4" s="235" t="s">
        <v>150</v>
      </c>
      <c r="B4" s="259">
        <v>0.54618126822944801</v>
      </c>
      <c r="C4" s="259">
        <v>0.48311954848640326</v>
      </c>
      <c r="D4" s="234">
        <v>0.51559029936928136</v>
      </c>
    </row>
    <row r="5" spans="1:7" ht="34" x14ac:dyDescent="0.2">
      <c r="A5" s="235" t="s">
        <v>144</v>
      </c>
      <c r="B5" s="259">
        <v>0.6097560975609756</v>
      </c>
      <c r="C5" s="259">
        <v>0.56097560975609762</v>
      </c>
      <c r="D5" s="234">
        <v>0.51319648093841641</v>
      </c>
    </row>
    <row r="6" spans="1:7" ht="18" x14ac:dyDescent="0.2">
      <c r="A6" s="235" t="s">
        <v>140</v>
      </c>
      <c r="B6" s="259">
        <v>0.25480119015417907</v>
      </c>
      <c r="C6" s="259">
        <v>0.24952893674293405</v>
      </c>
      <c r="D6" s="234">
        <v>0.25265497653741664</v>
      </c>
    </row>
    <row r="7" spans="1:7" ht="18" x14ac:dyDescent="0.2">
      <c r="A7" s="235" t="s">
        <v>134</v>
      </c>
      <c r="B7" s="215" t="s">
        <v>202</v>
      </c>
      <c r="C7" s="259">
        <v>0.31005990497831026</v>
      </c>
      <c r="D7" s="234">
        <v>0.34580691256586588</v>
      </c>
    </row>
    <row r="8" spans="1:7" ht="18" x14ac:dyDescent="0.2">
      <c r="A8" s="235" t="s">
        <v>122</v>
      </c>
      <c r="B8" s="259">
        <v>0.59575997125404245</v>
      </c>
      <c r="C8" s="259">
        <v>0.61881533101045294</v>
      </c>
      <c r="D8" s="234">
        <v>0.5876106194690266</v>
      </c>
    </row>
    <row r="9" spans="1:7" ht="18" x14ac:dyDescent="0.2">
      <c r="A9" s="242" t="s">
        <v>118</v>
      </c>
      <c r="B9" s="260">
        <v>0.15872593043610625</v>
      </c>
      <c r="C9" s="260">
        <v>0.1617382976176224</v>
      </c>
      <c r="D9" s="241">
        <v>0.15850340136054422</v>
      </c>
    </row>
    <row r="10" spans="1:7" ht="18" x14ac:dyDescent="0.2">
      <c r="A10" s="242" t="s">
        <v>116</v>
      </c>
      <c r="B10" s="260">
        <v>0.14574878500926899</v>
      </c>
      <c r="C10" s="260">
        <v>0.14628672825009134</v>
      </c>
      <c r="D10" s="241">
        <v>0.14178866963717376</v>
      </c>
    </row>
    <row r="11" spans="1:7" ht="18" x14ac:dyDescent="0.2">
      <c r="A11" s="235" t="s">
        <v>114</v>
      </c>
      <c r="B11" s="259">
        <v>0.74123487434067636</v>
      </c>
      <c r="C11" s="259">
        <v>0.74019270474879562</v>
      </c>
      <c r="D11" s="234">
        <v>0.73891472868217056</v>
      </c>
    </row>
    <row r="12" spans="1:7" ht="18" x14ac:dyDescent="0.2">
      <c r="A12" s="235" t="s">
        <v>112</v>
      </c>
      <c r="B12" s="259">
        <v>0.12512396694214875</v>
      </c>
      <c r="C12" s="259">
        <v>0.1215828713439113</v>
      </c>
      <c r="D12" s="234">
        <v>0.10143042912873862</v>
      </c>
    </row>
    <row r="14" spans="1:7" ht="16" x14ac:dyDescent="0.2">
      <c r="A14" s="32" t="s">
        <v>99</v>
      </c>
      <c r="B14" s="230"/>
      <c r="F14" s="230"/>
      <c r="G14" s="230"/>
    </row>
    <row r="15" spans="1:7" x14ac:dyDescent="0.2">
      <c r="A15" s="224" t="s">
        <v>98</v>
      </c>
      <c r="B15" s="228"/>
      <c r="C15" s="229"/>
      <c r="D15" s="220"/>
      <c r="E15" s="220"/>
      <c r="F15" s="228"/>
      <c r="G15" s="228"/>
    </row>
    <row r="16" spans="1:7" x14ac:dyDescent="0.2">
      <c r="A16" s="229" t="s">
        <v>97</v>
      </c>
      <c r="B16" s="228"/>
      <c r="C16" s="229"/>
      <c r="D16" s="220"/>
      <c r="E16" s="220"/>
      <c r="F16" s="228"/>
      <c r="G16" s="228"/>
    </row>
    <row r="17" spans="1:8" x14ac:dyDescent="0.2">
      <c r="A17" s="227" t="s">
        <v>96</v>
      </c>
      <c r="B17" s="227"/>
      <c r="C17" s="227"/>
      <c r="D17" s="227"/>
      <c r="E17" s="227"/>
      <c r="F17" s="227"/>
      <c r="G17" s="227"/>
    </row>
    <row r="18" spans="1:8" x14ac:dyDescent="0.2">
      <c r="A18" s="224" t="s">
        <v>95</v>
      </c>
      <c r="B18" s="226"/>
      <c r="C18" s="226"/>
      <c r="D18" s="225"/>
      <c r="E18" s="223"/>
      <c r="F18" s="224"/>
      <c r="G18" s="224"/>
    </row>
    <row r="19" spans="1:8" x14ac:dyDescent="0.2">
      <c r="A19" s="224" t="s">
        <v>94</v>
      </c>
      <c r="B19" s="222"/>
      <c r="C19" s="222"/>
      <c r="D19" s="222"/>
      <c r="E19" s="223"/>
      <c r="F19" s="222"/>
      <c r="G19" s="222"/>
    </row>
    <row r="21" spans="1:8" ht="244.5" customHeight="1" x14ac:dyDescent="0.2">
      <c r="A21" s="219" t="s">
        <v>201</v>
      </c>
      <c r="B21" s="219"/>
      <c r="C21" s="219"/>
      <c r="D21" s="219"/>
      <c r="E21" s="219"/>
      <c r="F21" s="219"/>
      <c r="G21" s="219"/>
      <c r="H21" s="219"/>
    </row>
  </sheetData>
  <mergeCells count="2">
    <mergeCell ref="A17:G17"/>
    <mergeCell ref="A21:H21"/>
  </mergeCells>
  <pageMargins left="0.7" right="0.7" top="0.75" bottom="0.75" header="0.3" footer="0.3"/>
  <pageSetup scale="86" fitToHeight="0" orientation="landscape" r:id="rId1"/>
  <extLst>
    <ext xmlns:x14="http://schemas.microsoft.com/office/spreadsheetml/2009/9/main" uri="{05C60535-1F16-4fd2-B633-F4F36F0B64E0}">
      <x14:sparklineGroups xmlns:xm="http://schemas.microsoft.com/office/excel/2006/main">
        <x14:sparklineGroup displayEmptyCellsAs="gap" xr2:uid="{125781E3-7C99-4358-A11E-93A6EE86ACD3}">
          <x14:colorSeries rgb="FF376092"/>
          <x14:colorNegative rgb="FFD00000"/>
          <x14:colorAxis rgb="FF000000"/>
          <x14:colorMarkers rgb="FFD00000"/>
          <x14:colorFirst rgb="FFD00000"/>
          <x14:colorLast rgb="FFD00000"/>
          <x14:colorHigh rgb="FFD00000"/>
          <x14:colorLow rgb="FFD00000"/>
          <x14:sparklines>
            <x14:sparkline>
              <xm:f>White!B4:D4</xm:f>
              <xm:sqref>E4</xm:sqref>
            </x14:sparkline>
            <x14:sparkline>
              <xm:f>White!B5:D5</xm:f>
              <xm:sqref>E5</xm:sqref>
            </x14:sparkline>
            <x14:sparkline>
              <xm:f>White!B6:D6</xm:f>
              <xm:sqref>E6</xm:sqref>
            </x14:sparkline>
            <x14:sparkline>
              <xm:f>White!C7:D7</xm:f>
              <xm:sqref>E7</xm:sqref>
            </x14:sparkline>
            <x14:sparkline>
              <xm:f>White!B8:D8</xm:f>
              <xm:sqref>E8</xm:sqref>
            </x14:sparkline>
            <x14:sparkline>
              <xm:f>White!B9:D9</xm:f>
              <xm:sqref>E9</xm:sqref>
            </x14:sparkline>
            <x14:sparkline>
              <xm:f>White!B10:D10</xm:f>
              <xm:sqref>E10</xm:sqref>
            </x14:sparkline>
            <x14:sparkline>
              <xm:f>White!B11:D11</xm:f>
              <xm:sqref>E11</xm:sqref>
            </x14:sparkline>
            <x14:sparkline>
              <xm:f>White!B12:D12</xm:f>
              <xm:sqref>E12</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1FD63-0322-3D4E-A9F7-E6E7ED929104}">
  <sheetPr>
    <tabColor theme="9"/>
    <pageSetUpPr fitToPage="1"/>
  </sheetPr>
  <dimension ref="A1:H23"/>
  <sheetViews>
    <sheetView workbookViewId="0">
      <selection activeCell="V10" sqref="V10"/>
    </sheetView>
  </sheetViews>
  <sheetFormatPr baseColWidth="10" defaultColWidth="8.83203125" defaultRowHeight="15" x14ac:dyDescent="0.2"/>
  <cols>
    <col min="1" max="1" width="68.33203125" style="157" customWidth="1"/>
    <col min="2" max="3" width="11.33203125" style="157" customWidth="1"/>
    <col min="4" max="4" width="13" style="157" customWidth="1"/>
    <col min="5" max="16384" width="8.83203125" style="157"/>
  </cols>
  <sheetData>
    <row r="1" spans="1:7" ht="20" x14ac:dyDescent="0.2">
      <c r="A1" s="262" t="s">
        <v>207</v>
      </c>
      <c r="B1" s="261"/>
      <c r="C1" s="261"/>
      <c r="D1" s="256"/>
    </row>
    <row r="2" spans="1:7" ht="16" x14ac:dyDescent="0.2">
      <c r="A2" s="252" t="s">
        <v>197</v>
      </c>
      <c r="B2" s="250" t="s">
        <v>205</v>
      </c>
      <c r="C2" s="250" t="s">
        <v>204</v>
      </c>
      <c r="D2" s="250" t="s">
        <v>203</v>
      </c>
    </row>
    <row r="3" spans="1:7" ht="16" x14ac:dyDescent="0.2">
      <c r="A3" s="235" t="s">
        <v>174</v>
      </c>
      <c r="B3" s="259">
        <v>0.27447007481296759</v>
      </c>
      <c r="C3" s="236">
        <v>0.19692110327132778</v>
      </c>
      <c r="D3" s="234">
        <v>0.1881100976156185</v>
      </c>
    </row>
    <row r="4" spans="1:7" ht="35" x14ac:dyDescent="0.2">
      <c r="A4" s="235" t="s">
        <v>172</v>
      </c>
      <c r="B4" s="259">
        <v>0.51049723756906074</v>
      </c>
      <c r="C4" s="259">
        <v>0.52181400688863377</v>
      </c>
      <c r="D4" s="234">
        <v>0.55232876712328771</v>
      </c>
    </row>
    <row r="5" spans="1:7" ht="34" x14ac:dyDescent="0.2">
      <c r="A5" s="235" t="s">
        <v>170</v>
      </c>
      <c r="B5" s="259">
        <v>0.33535911602209945</v>
      </c>
      <c r="C5" s="259">
        <v>0.36165327210103332</v>
      </c>
      <c r="D5" s="234">
        <v>0.38246575342465755</v>
      </c>
    </row>
    <row r="6" spans="1:7" ht="34" x14ac:dyDescent="0.2">
      <c r="A6" s="235" t="s">
        <v>164</v>
      </c>
      <c r="B6" s="259">
        <v>0.11379962192816635</v>
      </c>
      <c r="C6" s="259">
        <v>6.6502463054187194E-2</v>
      </c>
      <c r="D6" s="234">
        <v>9.6242774566473982E-2</v>
      </c>
    </row>
    <row r="7" spans="1:7" ht="16" x14ac:dyDescent="0.2">
      <c r="A7" s="265" t="s">
        <v>160</v>
      </c>
      <c r="B7" s="264">
        <v>0.3287094025187009</v>
      </c>
      <c r="C7" s="264">
        <v>0.33621457015694545</v>
      </c>
      <c r="D7" s="234">
        <v>0.3688119355760146</v>
      </c>
    </row>
    <row r="8" spans="1:7" ht="18" x14ac:dyDescent="0.2">
      <c r="A8" s="235" t="s">
        <v>154</v>
      </c>
      <c r="B8" s="215" t="s">
        <v>202</v>
      </c>
      <c r="C8" s="259">
        <v>0.54595466186095043</v>
      </c>
      <c r="D8" s="234">
        <v>0.63637754655941248</v>
      </c>
    </row>
    <row r="9" spans="1:7" ht="18" x14ac:dyDescent="0.2">
      <c r="A9" s="235" t="s">
        <v>148</v>
      </c>
      <c r="B9" s="259">
        <v>0.83490644146381854</v>
      </c>
      <c r="C9" s="259">
        <v>0.76424668227946913</v>
      </c>
      <c r="D9" s="234">
        <v>0.80777910527014474</v>
      </c>
    </row>
    <row r="10" spans="1:7" ht="16" x14ac:dyDescent="0.2">
      <c r="A10" s="242" t="s">
        <v>146</v>
      </c>
      <c r="B10" s="263">
        <v>0.6138261951306202</v>
      </c>
      <c r="C10" s="263">
        <v>0.62511491082919657</v>
      </c>
      <c r="D10" s="234">
        <v>0.62525841007329452</v>
      </c>
    </row>
    <row r="11" spans="1:7" ht="34" x14ac:dyDescent="0.2">
      <c r="A11" s="235" t="s">
        <v>136</v>
      </c>
      <c r="B11" s="259">
        <v>0.43262687147579232</v>
      </c>
      <c r="C11" s="259">
        <v>0.41233766233766234</v>
      </c>
      <c r="D11" s="234">
        <v>0.38698419215766783</v>
      </c>
    </row>
    <row r="12" spans="1:7" ht="18" x14ac:dyDescent="0.2">
      <c r="A12" s="235" t="s">
        <v>132</v>
      </c>
      <c r="B12" s="259">
        <v>0.85269360269360273</v>
      </c>
      <c r="C12" s="259">
        <v>0.84465366509751172</v>
      </c>
      <c r="D12" s="234">
        <v>0.76238968092328585</v>
      </c>
    </row>
    <row r="13" spans="1:7" ht="34" x14ac:dyDescent="0.2">
      <c r="A13" s="235" t="s">
        <v>108</v>
      </c>
      <c r="B13" s="259">
        <v>0.14007421150278293</v>
      </c>
      <c r="C13" s="259">
        <v>0.14893056183160114</v>
      </c>
      <c r="D13" s="234">
        <v>0.17914412828473578</v>
      </c>
    </row>
    <row r="14" spans="1:7" ht="34" x14ac:dyDescent="0.2">
      <c r="A14" s="235" t="s">
        <v>106</v>
      </c>
      <c r="B14" s="259">
        <v>6.5825602968460115E-2</v>
      </c>
      <c r="C14" s="259">
        <v>9.572224732640458E-2</v>
      </c>
      <c r="D14" s="234">
        <v>0.12655634862209134</v>
      </c>
    </row>
    <row r="16" spans="1:7" ht="16" x14ac:dyDescent="0.2">
      <c r="A16" s="32" t="s">
        <v>99</v>
      </c>
      <c r="B16" s="230"/>
      <c r="F16" s="230"/>
      <c r="G16" s="230"/>
    </row>
    <row r="17" spans="1:8" x14ac:dyDescent="0.2">
      <c r="A17" s="224" t="s">
        <v>98</v>
      </c>
      <c r="B17" s="228"/>
      <c r="C17" s="229"/>
      <c r="D17" s="220"/>
      <c r="E17" s="220"/>
      <c r="F17" s="228"/>
      <c r="G17" s="228"/>
    </row>
    <row r="18" spans="1:8" x14ac:dyDescent="0.2">
      <c r="A18" s="229" t="s">
        <v>97</v>
      </c>
      <c r="B18" s="228"/>
      <c r="C18" s="229"/>
      <c r="D18" s="220"/>
      <c r="E18" s="220"/>
      <c r="F18" s="228"/>
      <c r="G18" s="228"/>
    </row>
    <row r="19" spans="1:8" x14ac:dyDescent="0.2">
      <c r="A19" s="227" t="s">
        <v>96</v>
      </c>
      <c r="B19" s="227"/>
      <c r="C19" s="227"/>
      <c r="D19" s="227"/>
      <c r="E19" s="227"/>
      <c r="F19" s="227"/>
      <c r="G19" s="227"/>
    </row>
    <row r="20" spans="1:8" x14ac:dyDescent="0.2">
      <c r="A20" s="224" t="s">
        <v>95</v>
      </c>
      <c r="B20" s="226"/>
      <c r="C20" s="226"/>
      <c r="D20" s="225"/>
      <c r="E20" s="223"/>
      <c r="F20" s="224"/>
      <c r="G20" s="224"/>
    </row>
    <row r="21" spans="1:8" x14ac:dyDescent="0.2">
      <c r="A21" s="224" t="s">
        <v>94</v>
      </c>
      <c r="B21" s="222"/>
      <c r="C21" s="222"/>
      <c r="D21" s="222"/>
      <c r="E21" s="223"/>
      <c r="F21" s="222"/>
      <c r="G21" s="222"/>
    </row>
    <row r="23" spans="1:8" ht="250.5" customHeight="1" x14ac:dyDescent="0.2">
      <c r="A23" s="219" t="s">
        <v>201</v>
      </c>
      <c r="B23" s="219"/>
      <c r="C23" s="219"/>
      <c r="D23" s="219"/>
      <c r="E23" s="219"/>
      <c r="F23" s="219"/>
      <c r="G23" s="219"/>
      <c r="H23" s="219"/>
    </row>
  </sheetData>
  <mergeCells count="2">
    <mergeCell ref="A19:G19"/>
    <mergeCell ref="A23:H23"/>
  </mergeCells>
  <pageMargins left="0.7" right="0.7" top="0.75" bottom="0.75" header="0.3" footer="0.3"/>
  <pageSetup paperSize="9" scale="93" fitToHeight="0" orientation="landscape" verticalDpi="0" r:id="rId1"/>
  <extLst>
    <ext xmlns:x14="http://schemas.microsoft.com/office/spreadsheetml/2009/9/main" uri="{05C60535-1F16-4fd2-B633-F4F36F0B64E0}">
      <x14:sparklineGroups xmlns:xm="http://schemas.microsoft.com/office/excel/2006/main">
        <x14:sparklineGroup displayEmptyCellsAs="gap" xr2:uid="{72DE068F-CF23-42C4-8191-4591979AF8BB}">
          <x14:colorSeries rgb="FF376092"/>
          <x14:colorNegative rgb="FFD00000"/>
          <x14:colorAxis rgb="FF000000"/>
          <x14:colorMarkers rgb="FFD00000"/>
          <x14:colorFirst rgb="FFD00000"/>
          <x14:colorLast rgb="FFD00000"/>
          <x14:colorHigh rgb="FFD00000"/>
          <x14:colorLow rgb="FFD00000"/>
          <x14:sparklines>
            <x14:sparkline>
              <xm:f>BAA!B3:D3</xm:f>
              <xm:sqref>E3</xm:sqref>
            </x14:sparkline>
            <x14:sparkline>
              <xm:f>BAA!B4:D4</xm:f>
              <xm:sqref>E4</xm:sqref>
            </x14:sparkline>
            <x14:sparkline>
              <xm:f>BAA!B5:D5</xm:f>
              <xm:sqref>E5</xm:sqref>
            </x14:sparkline>
            <x14:sparkline>
              <xm:f>BAA!B6:D6</xm:f>
              <xm:sqref>E6</xm:sqref>
            </x14:sparkline>
            <x14:sparkline>
              <xm:f>BAA!B7:D7</xm:f>
              <xm:sqref>E7</xm:sqref>
            </x14:sparkline>
            <x14:sparkline>
              <xm:f>BAA!C8:D8</xm:f>
              <xm:sqref>E8</xm:sqref>
            </x14:sparkline>
            <x14:sparkline>
              <xm:f>BAA!B9:D9</xm:f>
              <xm:sqref>E9</xm:sqref>
            </x14:sparkline>
            <x14:sparkline>
              <xm:f>BAA!B10:D10</xm:f>
              <xm:sqref>E10</xm:sqref>
            </x14:sparkline>
            <x14:sparkline>
              <xm:f>BAA!B11:D11</xm:f>
              <xm:sqref>E11</xm:sqref>
            </x14:sparkline>
            <x14:sparkline>
              <xm:f>BAA!B12:D12</xm:f>
              <xm:sqref>E12</xm:sqref>
            </x14:sparkline>
            <x14:sparkline>
              <xm:f>BAA!B13:D13</xm:f>
              <xm:sqref>E13</xm:sqref>
            </x14:sparkline>
            <x14:sparkline>
              <xm:f>BAA!B14:D14</xm:f>
              <xm:sqref>E14</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7B01-CB00-5246-BFB6-2A8E09189856}">
  <sheetPr>
    <tabColor theme="9"/>
    <pageSetUpPr fitToPage="1"/>
  </sheetPr>
  <dimension ref="A1:H16"/>
  <sheetViews>
    <sheetView workbookViewId="0">
      <selection activeCell="V10" sqref="V10"/>
    </sheetView>
  </sheetViews>
  <sheetFormatPr baseColWidth="10" defaultColWidth="8.83203125" defaultRowHeight="15" x14ac:dyDescent="0.2"/>
  <cols>
    <col min="1" max="1" width="68.33203125" style="157" customWidth="1"/>
    <col min="2" max="2" width="12" style="157" customWidth="1"/>
    <col min="3" max="3" width="13" style="157" customWidth="1"/>
    <col min="4" max="4" width="12" style="157" customWidth="1"/>
    <col min="5" max="16384" width="8.83203125" style="157"/>
  </cols>
  <sheetData>
    <row r="1" spans="1:8" ht="18" x14ac:dyDescent="0.2">
      <c r="A1" s="262" t="s">
        <v>208</v>
      </c>
      <c r="B1" s="256"/>
      <c r="C1" s="256"/>
      <c r="D1" s="256"/>
    </row>
    <row r="2" spans="1:8" ht="16" x14ac:dyDescent="0.2">
      <c r="A2" s="252" t="s">
        <v>197</v>
      </c>
      <c r="B2" s="250" t="s">
        <v>205</v>
      </c>
      <c r="C2" s="250" t="s">
        <v>204</v>
      </c>
      <c r="D2" s="250" t="s">
        <v>203</v>
      </c>
    </row>
    <row r="3" spans="1:8" ht="18" x14ac:dyDescent="0.2">
      <c r="A3" s="235" t="s">
        <v>168</v>
      </c>
      <c r="B3" s="234">
        <v>0.73679332715477297</v>
      </c>
      <c r="C3" s="234">
        <v>0.68965517241379315</v>
      </c>
      <c r="D3" s="234">
        <v>0.50574712643678166</v>
      </c>
    </row>
    <row r="4" spans="1:8" ht="35" x14ac:dyDescent="0.2">
      <c r="A4" s="235" t="s">
        <v>162</v>
      </c>
      <c r="B4" s="234">
        <v>0.34549356223175964</v>
      </c>
      <c r="C4" s="234">
        <v>0.34615384615384615</v>
      </c>
      <c r="D4" s="234">
        <v>0.31764705882352939</v>
      </c>
    </row>
    <row r="5" spans="1:8" ht="18" x14ac:dyDescent="0.2">
      <c r="A5" s="235" t="s">
        <v>152</v>
      </c>
      <c r="B5" s="234">
        <v>0.58026755852842804</v>
      </c>
      <c r="C5" s="234">
        <v>0.51575456053067992</v>
      </c>
      <c r="D5" s="234">
        <v>0.54160789844851909</v>
      </c>
    </row>
    <row r="6" spans="1:8" ht="35" x14ac:dyDescent="0.2">
      <c r="A6" s="235" t="s">
        <v>142</v>
      </c>
      <c r="B6" s="234">
        <v>0.75</v>
      </c>
      <c r="C6" s="234">
        <v>0.65</v>
      </c>
      <c r="D6" s="234">
        <v>0.33333333333333331</v>
      </c>
    </row>
    <row r="7" spans="1:8" ht="16" x14ac:dyDescent="0.2">
      <c r="A7" s="242" t="s">
        <v>120</v>
      </c>
      <c r="B7" s="234">
        <v>0.27828054298642535</v>
      </c>
      <c r="C7" s="234">
        <v>0.2857142857142857</v>
      </c>
      <c r="D7" s="234">
        <v>0.28086419753086422</v>
      </c>
    </row>
    <row r="9" spans="1:8" ht="16" x14ac:dyDescent="0.2">
      <c r="A9" s="32" t="s">
        <v>99</v>
      </c>
      <c r="B9" s="230"/>
      <c r="F9" s="230"/>
      <c r="G9" s="230"/>
    </row>
    <row r="10" spans="1:8" x14ac:dyDescent="0.2">
      <c r="A10" s="224" t="s">
        <v>98</v>
      </c>
      <c r="B10" s="228"/>
      <c r="C10" s="229"/>
      <c r="D10" s="220"/>
      <c r="E10" s="220"/>
      <c r="F10" s="228"/>
      <c r="G10" s="228"/>
    </row>
    <row r="11" spans="1:8" x14ac:dyDescent="0.2">
      <c r="A11" s="229" t="s">
        <v>97</v>
      </c>
      <c r="B11" s="228"/>
      <c r="C11" s="229"/>
      <c r="D11" s="220"/>
      <c r="E11" s="220"/>
      <c r="F11" s="228"/>
      <c r="G11" s="228"/>
    </row>
    <row r="12" spans="1:8" x14ac:dyDescent="0.2">
      <c r="A12" s="227" t="s">
        <v>96</v>
      </c>
      <c r="B12" s="227"/>
      <c r="C12" s="227"/>
      <c r="D12" s="227"/>
      <c r="E12" s="227"/>
      <c r="F12" s="227"/>
      <c r="G12" s="227"/>
    </row>
    <row r="13" spans="1:8" x14ac:dyDescent="0.2">
      <c r="A13" s="224" t="s">
        <v>95</v>
      </c>
      <c r="B13" s="226"/>
      <c r="C13" s="226"/>
      <c r="D13" s="225"/>
      <c r="E13" s="223"/>
      <c r="F13" s="224"/>
      <c r="G13" s="224"/>
    </row>
    <row r="14" spans="1:8" x14ac:dyDescent="0.2">
      <c r="A14" s="224" t="s">
        <v>94</v>
      </c>
      <c r="B14" s="222"/>
      <c r="C14" s="222"/>
      <c r="D14" s="222"/>
      <c r="E14" s="223"/>
      <c r="F14" s="222"/>
      <c r="G14" s="222"/>
    </row>
    <row r="16" spans="1:8" ht="252" customHeight="1" x14ac:dyDescent="0.2">
      <c r="A16" s="219" t="s">
        <v>201</v>
      </c>
      <c r="B16" s="219"/>
      <c r="C16" s="219"/>
      <c r="D16" s="219"/>
      <c r="E16" s="219"/>
      <c r="F16" s="219"/>
      <c r="G16" s="219"/>
      <c r="H16" s="219"/>
    </row>
  </sheetData>
  <mergeCells count="2">
    <mergeCell ref="A12:G12"/>
    <mergeCell ref="A16:H16"/>
  </mergeCells>
  <pageMargins left="0.7" right="0.7" top="0.75" bottom="0.75" header="0.3" footer="0.3"/>
  <pageSetup paperSize="9" scale="92" fitToHeight="0" orientation="landscape" verticalDpi="0" r:id="rId1"/>
  <extLst>
    <ext xmlns:x14="http://schemas.microsoft.com/office/spreadsheetml/2009/9/main" uri="{05C60535-1F16-4fd2-B633-F4F36F0B64E0}">
      <x14:sparklineGroups xmlns:xm="http://schemas.microsoft.com/office/excel/2006/main">
        <x14:sparklineGroup displayEmptyCellsAs="gap" xr2:uid="{B0C34300-91D4-4BF9-B48E-1B545EC84859}">
          <x14:colorSeries rgb="FF376092"/>
          <x14:colorNegative rgb="FFD00000"/>
          <x14:colorAxis rgb="FF000000"/>
          <x14:colorMarkers rgb="FFD00000"/>
          <x14:colorFirst rgb="FFD00000"/>
          <x14:colorLast rgb="FFD00000"/>
          <x14:colorHigh rgb="FFD00000"/>
          <x14:colorLow rgb="FFD00000"/>
          <x14:sparklines>
            <x14:sparkline>
              <xm:f>Asian!B3:D3</xm:f>
              <xm:sqref>E3</xm:sqref>
            </x14:sparkline>
            <x14:sparkline>
              <xm:f>Asian!B4:D4</xm:f>
              <xm:sqref>E4</xm:sqref>
            </x14:sparkline>
            <x14:sparkline>
              <xm:f>Asian!B5:D5</xm:f>
              <xm:sqref>E5</xm:sqref>
            </x14:sparkline>
            <x14:sparkline>
              <xm:f>Asian!B6:D6</xm:f>
              <xm:sqref>E6</xm:sqref>
            </x14:sparkline>
            <x14:sparkline>
              <xm:f>Asian!B7:D7</xm:f>
              <xm:sqref>E7</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0192-2D28-D64D-9BFD-AAB028B0173F}">
  <sheetPr>
    <tabColor theme="9"/>
    <pageSetUpPr fitToPage="1"/>
  </sheetPr>
  <dimension ref="A1:H13"/>
  <sheetViews>
    <sheetView workbookViewId="0">
      <selection activeCell="V10" sqref="V10"/>
    </sheetView>
  </sheetViews>
  <sheetFormatPr baseColWidth="10" defaultColWidth="8.83203125" defaultRowHeight="15" x14ac:dyDescent="0.2"/>
  <cols>
    <col min="1" max="1" width="68.33203125" style="157" customWidth="1"/>
    <col min="2" max="2" width="12" style="157" customWidth="1"/>
    <col min="3" max="3" width="13" style="157" customWidth="1"/>
    <col min="4" max="4" width="12" style="157" customWidth="1"/>
    <col min="5" max="16384" width="8.83203125" style="157"/>
  </cols>
  <sheetData>
    <row r="1" spans="1:8" ht="18" x14ac:dyDescent="0.2">
      <c r="A1" s="262" t="s">
        <v>209</v>
      </c>
      <c r="B1" s="256"/>
      <c r="C1" s="256"/>
      <c r="D1" s="256"/>
    </row>
    <row r="2" spans="1:8" ht="16" x14ac:dyDescent="0.2">
      <c r="A2" s="252" t="s">
        <v>197</v>
      </c>
      <c r="B2" s="250" t="s">
        <v>205</v>
      </c>
      <c r="C2" s="250" t="s">
        <v>204</v>
      </c>
      <c r="D2" s="250" t="s">
        <v>203</v>
      </c>
    </row>
    <row r="3" spans="1:8" ht="18" x14ac:dyDescent="0.2">
      <c r="A3" s="235" t="s">
        <v>178</v>
      </c>
      <c r="B3" s="249">
        <v>72.494616142707414</v>
      </c>
      <c r="C3" s="249">
        <v>50.522838280912403</v>
      </c>
      <c r="D3" s="249">
        <v>57.33077280914155</v>
      </c>
    </row>
    <row r="4" spans="1:8" ht="34" x14ac:dyDescent="0.2">
      <c r="A4" s="235" t="s">
        <v>110</v>
      </c>
      <c r="B4" s="234">
        <v>0.23561812648206584</v>
      </c>
      <c r="C4" s="234">
        <v>0.23388305847076463</v>
      </c>
      <c r="D4" s="234">
        <v>0.26961534537292114</v>
      </c>
    </row>
    <row r="6" spans="1:8" ht="16" x14ac:dyDescent="0.2">
      <c r="A6" s="32" t="s">
        <v>99</v>
      </c>
      <c r="B6" s="230"/>
      <c r="F6" s="230"/>
      <c r="G6" s="230"/>
    </row>
    <row r="7" spans="1:8" x14ac:dyDescent="0.2">
      <c r="A7" s="224" t="s">
        <v>98</v>
      </c>
      <c r="B7" s="228"/>
      <c r="C7" s="229"/>
      <c r="D7" s="220"/>
      <c r="E7" s="220"/>
      <c r="F7" s="228"/>
      <c r="G7" s="228"/>
    </row>
    <row r="8" spans="1:8" x14ac:dyDescent="0.2">
      <c r="A8" s="229" t="s">
        <v>97</v>
      </c>
      <c r="B8" s="228"/>
      <c r="C8" s="229"/>
      <c r="D8" s="220"/>
      <c r="E8" s="220"/>
      <c r="F8" s="228"/>
      <c r="G8" s="228"/>
    </row>
    <row r="9" spans="1:8" x14ac:dyDescent="0.2">
      <c r="A9" s="227" t="s">
        <v>96</v>
      </c>
      <c r="B9" s="227"/>
      <c r="C9" s="227"/>
      <c r="D9" s="227"/>
      <c r="E9" s="227"/>
      <c r="F9" s="227"/>
      <c r="G9" s="227"/>
    </row>
    <row r="10" spans="1:8" x14ac:dyDescent="0.2">
      <c r="A10" s="224" t="s">
        <v>95</v>
      </c>
      <c r="B10" s="226"/>
      <c r="C10" s="226"/>
      <c r="D10" s="225"/>
      <c r="E10" s="223"/>
      <c r="F10" s="224"/>
      <c r="G10" s="224"/>
    </row>
    <row r="11" spans="1:8" x14ac:dyDescent="0.2">
      <c r="A11" s="224" t="s">
        <v>94</v>
      </c>
      <c r="B11" s="222"/>
      <c r="C11" s="222"/>
      <c r="D11" s="222"/>
      <c r="E11" s="223"/>
      <c r="F11" s="222"/>
      <c r="G11" s="222"/>
    </row>
    <row r="13" spans="1:8" ht="242.25" customHeight="1" x14ac:dyDescent="0.2">
      <c r="A13" s="219" t="s">
        <v>201</v>
      </c>
      <c r="B13" s="219"/>
      <c r="C13" s="219"/>
      <c r="D13" s="219"/>
      <c r="E13" s="219"/>
      <c r="F13" s="219"/>
      <c r="G13" s="219"/>
      <c r="H13" s="219"/>
    </row>
  </sheetData>
  <mergeCells count="2">
    <mergeCell ref="A9:G9"/>
    <mergeCell ref="A13:H13"/>
  </mergeCells>
  <pageMargins left="0.7" right="0.7" top="0.75" bottom="0.75" header="0.3" footer="0.3"/>
  <pageSetup paperSize="9" scale="92" fitToHeight="0" orientation="landscape" verticalDpi="0" r:id="rId1"/>
  <extLst>
    <ext xmlns:x14="http://schemas.microsoft.com/office/spreadsheetml/2009/9/main" uri="{05C60535-1F16-4fd2-B633-F4F36F0B64E0}">
      <x14:sparklineGroups xmlns:xm="http://schemas.microsoft.com/office/excel/2006/main">
        <x14:sparklineGroup displayEmptyCellsAs="gap" xr2:uid="{A9B3D69B-1FB7-45E4-9000-5F7DD290C23F}">
          <x14:colorSeries rgb="FF376092"/>
          <x14:colorNegative rgb="FFD00000"/>
          <x14:colorAxis rgb="FF000000"/>
          <x14:colorMarkers rgb="FFD00000"/>
          <x14:colorFirst rgb="FFD00000"/>
          <x14:colorLast rgb="FFD00000"/>
          <x14:colorHigh rgb="FFD00000"/>
          <x14:colorLow rgb="FFD00000"/>
          <x14:sparklines>
            <x14:sparkline>
              <xm:f>Hispanic!B3:D3</xm:f>
              <xm:sqref>E3</xm:sqref>
            </x14:sparkline>
            <x14:sparkline>
              <xm:f>Hispanic!B4:D4</xm:f>
              <xm:sqref>E4</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A010-74EC-FD4A-B923-15FF9B1237CC}">
  <sheetPr>
    <tabColor theme="9"/>
    <pageSetUpPr fitToPage="1"/>
  </sheetPr>
  <dimension ref="A1:H22"/>
  <sheetViews>
    <sheetView workbookViewId="0">
      <selection activeCell="V10" sqref="V10"/>
    </sheetView>
  </sheetViews>
  <sheetFormatPr baseColWidth="10" defaultColWidth="8.83203125" defaultRowHeight="15" x14ac:dyDescent="0.2"/>
  <cols>
    <col min="1" max="1" width="68.33203125" style="157" customWidth="1"/>
    <col min="2" max="4" width="12" style="157" customWidth="1"/>
    <col min="5" max="16384" width="8.83203125" style="157"/>
  </cols>
  <sheetData>
    <row r="1" spans="1:7" ht="18" x14ac:dyDescent="0.2">
      <c r="A1" s="262" t="s">
        <v>210</v>
      </c>
      <c r="B1" s="256"/>
      <c r="C1" s="256"/>
      <c r="D1" s="256"/>
    </row>
    <row r="2" spans="1:7" ht="16" x14ac:dyDescent="0.2">
      <c r="A2" s="252" t="s">
        <v>197</v>
      </c>
      <c r="B2" s="250" t="s">
        <v>205</v>
      </c>
      <c r="C2" s="250" t="s">
        <v>204</v>
      </c>
      <c r="D2" s="250" t="s">
        <v>203</v>
      </c>
    </row>
    <row r="3" spans="1:7" ht="18" x14ac:dyDescent="0.2">
      <c r="A3" s="235" t="s">
        <v>180</v>
      </c>
      <c r="B3" s="234">
        <v>0.80188679245283023</v>
      </c>
      <c r="C3" s="234">
        <v>0.78972332015810276</v>
      </c>
      <c r="D3" s="234">
        <v>0.79025710419485795</v>
      </c>
    </row>
    <row r="4" spans="1:7" ht="18" x14ac:dyDescent="0.2">
      <c r="A4" s="235" t="s">
        <v>176</v>
      </c>
      <c r="B4" s="234">
        <v>0.71468144044321325</v>
      </c>
      <c r="C4" s="234">
        <v>0.54436450839328532</v>
      </c>
      <c r="D4" s="234">
        <v>0.60935799782372146</v>
      </c>
    </row>
    <row r="5" spans="1:7" ht="18" x14ac:dyDescent="0.2">
      <c r="A5" s="235" t="s">
        <v>166</v>
      </c>
      <c r="B5" s="234">
        <v>0.58695652173913049</v>
      </c>
      <c r="C5" s="234">
        <v>0.68627450980392157</v>
      </c>
      <c r="D5" s="234">
        <v>0.61538461538461542</v>
      </c>
    </row>
    <row r="6" spans="1:7" ht="18" x14ac:dyDescent="0.2">
      <c r="A6" s="235" t="s">
        <v>158</v>
      </c>
      <c r="B6" s="234">
        <v>0.61111111111111116</v>
      </c>
      <c r="C6" s="234">
        <v>0.49166666666666664</v>
      </c>
      <c r="D6" s="234">
        <v>0.44961240310077522</v>
      </c>
    </row>
    <row r="7" spans="1:7" ht="18" x14ac:dyDescent="0.2">
      <c r="A7" s="235" t="s">
        <v>156</v>
      </c>
      <c r="B7" s="234">
        <v>0.55497382198952883</v>
      </c>
      <c r="C7" s="234">
        <v>0.51818181818181819</v>
      </c>
      <c r="D7" s="234">
        <v>0.50333778371161553</v>
      </c>
    </row>
    <row r="8" spans="1:7" ht="34" x14ac:dyDescent="0.2">
      <c r="A8" s="235" t="s">
        <v>138</v>
      </c>
      <c r="B8" s="234">
        <v>0.323943661971831</v>
      </c>
      <c r="C8" s="234">
        <v>0.16666666666666666</v>
      </c>
      <c r="D8" s="234">
        <v>0.15789473684210525</v>
      </c>
    </row>
    <row r="9" spans="1:7" ht="35" x14ac:dyDescent="0.2">
      <c r="A9" s="243" t="s">
        <v>130</v>
      </c>
      <c r="B9" s="234">
        <v>0.26666666666666666</v>
      </c>
      <c r="C9" s="234">
        <v>0.18181818181818182</v>
      </c>
      <c r="D9" s="234">
        <v>0.3</v>
      </c>
    </row>
    <row r="10" spans="1:7" ht="32" x14ac:dyDescent="0.2">
      <c r="A10" s="235" t="s">
        <v>126</v>
      </c>
      <c r="B10" s="234">
        <v>0.38461538461538464</v>
      </c>
      <c r="C10" s="234">
        <v>0.40186915887850466</v>
      </c>
      <c r="D10" s="234">
        <v>0.330188679245283</v>
      </c>
    </row>
    <row r="11" spans="1:7" ht="18" x14ac:dyDescent="0.2">
      <c r="A11" s="235" t="s">
        <v>124</v>
      </c>
      <c r="B11" s="234">
        <v>0.41304347826086957</v>
      </c>
      <c r="C11" s="234">
        <v>0.43243243243243246</v>
      </c>
      <c r="D11" s="234">
        <v>0.43548387096774194</v>
      </c>
    </row>
    <row r="12" spans="1:7" ht="18" x14ac:dyDescent="0.2">
      <c r="A12" s="235" t="s">
        <v>104</v>
      </c>
      <c r="B12" s="215" t="s">
        <v>202</v>
      </c>
      <c r="C12" s="234">
        <v>0.83333333333333337</v>
      </c>
      <c r="D12" s="234">
        <v>0.72413793103448276</v>
      </c>
    </row>
    <row r="13" spans="1:7" ht="18" x14ac:dyDescent="0.2">
      <c r="A13" s="235" t="s">
        <v>102</v>
      </c>
      <c r="B13" s="234">
        <v>0.8214285714285714</v>
      </c>
      <c r="C13" s="234">
        <v>0.66666666666666663</v>
      </c>
      <c r="D13" s="234">
        <v>0.73913043478260865</v>
      </c>
    </row>
    <row r="15" spans="1:7" ht="16" x14ac:dyDescent="0.2">
      <c r="A15" s="32" t="s">
        <v>99</v>
      </c>
      <c r="B15" s="230"/>
      <c r="F15" s="230"/>
      <c r="G15" s="230"/>
    </row>
    <row r="16" spans="1:7" x14ac:dyDescent="0.2">
      <c r="A16" s="224" t="s">
        <v>98</v>
      </c>
      <c r="B16" s="228"/>
      <c r="C16" s="229"/>
      <c r="D16" s="220"/>
      <c r="E16" s="220"/>
      <c r="F16" s="228"/>
      <c r="G16" s="228"/>
    </row>
    <row r="17" spans="1:8" x14ac:dyDescent="0.2">
      <c r="A17" s="229" t="s">
        <v>97</v>
      </c>
      <c r="B17" s="228"/>
      <c r="C17" s="229"/>
      <c r="D17" s="220"/>
      <c r="E17" s="220"/>
      <c r="F17" s="228"/>
      <c r="G17" s="228"/>
    </row>
    <row r="18" spans="1:8" x14ac:dyDescent="0.2">
      <c r="A18" s="227" t="s">
        <v>96</v>
      </c>
      <c r="B18" s="227"/>
      <c r="C18" s="227"/>
      <c r="D18" s="227"/>
      <c r="E18" s="227"/>
      <c r="F18" s="227"/>
      <c r="G18" s="227"/>
    </row>
    <row r="19" spans="1:8" x14ac:dyDescent="0.2">
      <c r="A19" s="224" t="s">
        <v>95</v>
      </c>
      <c r="B19" s="226"/>
      <c r="C19" s="226"/>
      <c r="D19" s="225"/>
      <c r="E19" s="223"/>
      <c r="F19" s="224"/>
      <c r="G19" s="224"/>
    </row>
    <row r="20" spans="1:8" x14ac:dyDescent="0.2">
      <c r="A20" s="224" t="s">
        <v>94</v>
      </c>
      <c r="B20" s="222"/>
      <c r="C20" s="222"/>
      <c r="D20" s="222"/>
      <c r="E20" s="223"/>
      <c r="F20" s="222"/>
      <c r="G20" s="222"/>
    </row>
    <row r="22" spans="1:8" ht="254.25" customHeight="1" x14ac:dyDescent="0.2">
      <c r="A22" s="219" t="s">
        <v>201</v>
      </c>
      <c r="B22" s="219"/>
      <c r="C22" s="219"/>
      <c r="D22" s="219"/>
      <c r="E22" s="219"/>
      <c r="F22" s="219"/>
      <c r="G22" s="219"/>
      <c r="H22" s="219"/>
    </row>
  </sheetData>
  <mergeCells count="2">
    <mergeCell ref="A18:G18"/>
    <mergeCell ref="A22:H22"/>
  </mergeCells>
  <pageMargins left="0.7" right="0.7" top="0.75" bottom="0.75" header="0.3" footer="0.3"/>
  <pageSetup paperSize="9" scale="93" fitToHeight="0" orientation="landscape" verticalDpi="0" r:id="rId1"/>
  <extLst>
    <ext xmlns:x14="http://schemas.microsoft.com/office/spreadsheetml/2009/9/main" uri="{05C60535-1F16-4fd2-B633-F4F36F0B64E0}">
      <x14:sparklineGroups xmlns:xm="http://schemas.microsoft.com/office/excel/2006/main">
        <x14:sparklineGroup displayEmptyCellsAs="gap" xr2:uid="{FE6AAE3B-93D2-4950-B26D-CF54438F19CA}">
          <x14:colorSeries rgb="FF376092"/>
          <x14:colorNegative rgb="FFD00000"/>
          <x14:colorAxis rgb="FF000000"/>
          <x14:colorMarkers rgb="FFD00000"/>
          <x14:colorFirst rgb="FFD00000"/>
          <x14:colorLast rgb="FFD00000"/>
          <x14:colorHigh rgb="FFD00000"/>
          <x14:colorLow rgb="FFD00000"/>
          <x14:sparklines>
            <x14:sparkline>
              <xm:f>'NA-PI'!B3:D3</xm:f>
              <xm:sqref>E3</xm:sqref>
            </x14:sparkline>
            <x14:sparkline>
              <xm:f>'NA-PI'!B4:D4</xm:f>
              <xm:sqref>E4</xm:sqref>
            </x14:sparkline>
            <x14:sparkline>
              <xm:f>'NA-PI'!B5:D5</xm:f>
              <xm:sqref>E5</xm:sqref>
            </x14:sparkline>
            <x14:sparkline>
              <xm:f>'NA-PI'!B6:D6</xm:f>
              <xm:sqref>E6</xm:sqref>
            </x14:sparkline>
            <x14:sparkline>
              <xm:f>'NA-PI'!B7:D7</xm:f>
              <xm:sqref>E7</xm:sqref>
            </x14:sparkline>
            <x14:sparkline>
              <xm:f>'NA-PI'!B8:D8</xm:f>
              <xm:sqref>E8</xm:sqref>
            </x14:sparkline>
            <x14:sparkline>
              <xm:f>'NA-PI'!B9:D9</xm:f>
              <xm:sqref>E9</xm:sqref>
            </x14:sparkline>
            <x14:sparkline>
              <xm:f>'NA-PI'!B10:D10</xm:f>
              <xm:sqref>E10</xm:sqref>
            </x14:sparkline>
            <x14:sparkline>
              <xm:f>'NA-PI'!B11:D11</xm:f>
              <xm:sqref>E11</xm:sqref>
            </x14:sparkline>
            <x14:sparkline>
              <xm:f>'NA-PI'!C12:D12</xm:f>
              <xm:sqref>E12</xm:sqref>
            </x14:sparkline>
            <x14:sparkline>
              <xm:f>'NA-PI'!B13:D13</xm:f>
              <xm:sqref>E13</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4404-8EE1-2542-9425-D72972F8B5D6}">
  <sheetPr>
    <tabColor theme="9"/>
    <pageSetUpPr fitToPage="1"/>
  </sheetPr>
  <dimension ref="A1:H12"/>
  <sheetViews>
    <sheetView workbookViewId="0">
      <selection activeCell="V10" sqref="V10"/>
    </sheetView>
  </sheetViews>
  <sheetFormatPr baseColWidth="10" defaultColWidth="8.83203125" defaultRowHeight="15" x14ac:dyDescent="0.2"/>
  <cols>
    <col min="1" max="1" width="68.33203125" style="157" customWidth="1"/>
    <col min="2" max="4" width="12" style="157" customWidth="1"/>
    <col min="5" max="16384" width="8.83203125" style="157"/>
  </cols>
  <sheetData>
    <row r="1" spans="1:8" ht="18" x14ac:dyDescent="0.2">
      <c r="A1" s="262" t="s">
        <v>211</v>
      </c>
    </row>
    <row r="2" spans="1:8" ht="16" x14ac:dyDescent="0.2">
      <c r="A2" s="252" t="s">
        <v>197</v>
      </c>
      <c r="B2" s="250" t="s">
        <v>205</v>
      </c>
      <c r="C2" s="250" t="s">
        <v>204</v>
      </c>
      <c r="D2" s="250" t="s">
        <v>203</v>
      </c>
    </row>
    <row r="3" spans="1:8" ht="18" x14ac:dyDescent="0.2">
      <c r="A3" s="235" t="s">
        <v>128</v>
      </c>
      <c r="B3" s="234">
        <v>0.34615384615384615</v>
      </c>
      <c r="C3" s="234">
        <v>0.33035714285714285</v>
      </c>
      <c r="D3" s="234">
        <v>0.21551724137931033</v>
      </c>
    </row>
    <row r="4" spans="1:8" x14ac:dyDescent="0.2">
      <c r="A4" s="213"/>
    </row>
    <row r="5" spans="1:8" ht="16" x14ac:dyDescent="0.2">
      <c r="A5" s="32" t="s">
        <v>99</v>
      </c>
      <c r="C5" s="230"/>
      <c r="D5" s="230"/>
    </row>
    <row r="6" spans="1:8" x14ac:dyDescent="0.2">
      <c r="A6" s="224" t="s">
        <v>98</v>
      </c>
      <c r="B6" s="220"/>
      <c r="C6" s="228"/>
      <c r="D6" s="228"/>
    </row>
    <row r="7" spans="1:8" x14ac:dyDescent="0.2">
      <c r="A7" s="229" t="s">
        <v>97</v>
      </c>
      <c r="B7" s="220"/>
      <c r="C7" s="228"/>
      <c r="D7" s="228"/>
    </row>
    <row r="8" spans="1:8" x14ac:dyDescent="0.2">
      <c r="A8" s="227" t="s">
        <v>96</v>
      </c>
      <c r="B8" s="227"/>
      <c r="C8" s="227"/>
      <c r="D8" s="227"/>
    </row>
    <row r="9" spans="1:8" x14ac:dyDescent="0.2">
      <c r="A9" s="224" t="s">
        <v>95</v>
      </c>
      <c r="B9" s="223"/>
      <c r="C9" s="224"/>
      <c r="D9" s="224"/>
    </row>
    <row r="10" spans="1:8" x14ac:dyDescent="0.2">
      <c r="A10" s="224" t="s">
        <v>94</v>
      </c>
      <c r="B10" s="223"/>
      <c r="C10" s="222"/>
      <c r="D10" s="222"/>
    </row>
    <row r="12" spans="1:8" ht="249.75" customHeight="1" x14ac:dyDescent="0.2">
      <c r="A12" s="219" t="s">
        <v>201</v>
      </c>
      <c r="B12" s="219"/>
      <c r="C12" s="219"/>
      <c r="D12" s="219"/>
      <c r="E12" s="219"/>
      <c r="F12" s="219"/>
      <c r="G12" s="219"/>
      <c r="H12" s="219"/>
    </row>
  </sheetData>
  <mergeCells count="2">
    <mergeCell ref="A8:D8"/>
    <mergeCell ref="A12:H12"/>
  </mergeCells>
  <pageMargins left="0.7" right="0.7" top="0.75" bottom="0.75" header="0.3" footer="0.3"/>
  <pageSetup paperSize="9" scale="93" fitToHeight="0" orientation="landscape" verticalDpi="0" r:id="rId1"/>
  <extLst>
    <ext xmlns:x14="http://schemas.microsoft.com/office/spreadsheetml/2009/9/main" uri="{05C60535-1F16-4fd2-B633-F4F36F0B64E0}">
      <x14:sparklineGroups xmlns:xm="http://schemas.microsoft.com/office/excel/2006/main">
        <x14:sparklineGroup displayEmptyCellsAs="gap" xr2:uid="{5A5DB8BF-7320-4CD9-8574-0BC65DB7E15C}">
          <x14:colorSeries rgb="FF376092"/>
          <x14:colorNegative rgb="FFD00000"/>
          <x14:colorAxis rgb="FF000000"/>
          <x14:colorMarkers rgb="FFD00000"/>
          <x14:colorFirst rgb="FFD00000"/>
          <x14:colorLast rgb="FFD00000"/>
          <x14:colorHigh rgb="FFD00000"/>
          <x14:colorLow rgb="FFD00000"/>
          <x14:sparklines>
            <x14:sparkline>
              <xm:f>Multiple!B3:D3</xm:f>
              <xm:sqref>E3</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5971-7352-8541-9DC8-5A0B724CAC9F}">
  <sheetPr>
    <tabColor theme="7"/>
    <pageSetUpPr fitToPage="1"/>
  </sheetPr>
  <dimension ref="A1:Y6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baseColWidth="10" defaultColWidth="9.1640625" defaultRowHeight="15" x14ac:dyDescent="0.2"/>
  <cols>
    <col min="1" max="1" width="12.5" style="157" customWidth="1"/>
    <col min="2" max="2" width="49.83203125" style="157" customWidth="1"/>
    <col min="3" max="5" width="9.33203125" style="266" customWidth="1"/>
    <col min="6" max="6" width="12.5" style="266" customWidth="1"/>
    <col min="7" max="7" width="9.33203125" style="266" customWidth="1"/>
    <col min="8" max="9" width="8.5" style="266" customWidth="1"/>
    <col min="10" max="10" width="13.33203125" style="266" customWidth="1"/>
    <col min="11" max="11" width="9.33203125" style="266" customWidth="1"/>
    <col min="12" max="13" width="8.5" style="266" customWidth="1"/>
    <col min="14" max="14" width="11.6640625" style="266" customWidth="1"/>
    <col min="15" max="15" width="9.33203125" style="266" customWidth="1"/>
    <col min="16" max="17" width="8.5" style="266" customWidth="1"/>
    <col min="18" max="18" width="11.83203125" style="266" customWidth="1"/>
    <col min="19" max="19" width="9.33203125" style="266" customWidth="1"/>
    <col min="20" max="21" width="8.5" style="266" customWidth="1"/>
    <col min="22" max="22" width="11.6640625" style="266" customWidth="1"/>
    <col min="23" max="16384" width="9.1640625" style="157"/>
  </cols>
  <sheetData>
    <row r="1" spans="1:25" ht="19" x14ac:dyDescent="0.25">
      <c r="A1" s="218" t="s">
        <v>306</v>
      </c>
      <c r="F1" s="332"/>
    </row>
    <row r="2" spans="1:25" s="213" customFormat="1" ht="33.75" customHeight="1" x14ac:dyDescent="0.2">
      <c r="A2" s="331" t="s">
        <v>305</v>
      </c>
      <c r="B2" s="330" t="s">
        <v>304</v>
      </c>
      <c r="C2" s="331" t="s">
        <v>303</v>
      </c>
      <c r="D2" s="331"/>
      <c r="E2" s="331"/>
      <c r="F2" s="331"/>
      <c r="G2" s="331" t="s">
        <v>302</v>
      </c>
      <c r="H2" s="331"/>
      <c r="I2" s="331"/>
      <c r="J2" s="331"/>
      <c r="K2" s="331" t="s">
        <v>301</v>
      </c>
      <c r="L2" s="331"/>
      <c r="M2" s="331"/>
      <c r="N2" s="331"/>
      <c r="O2" s="331" t="s">
        <v>300</v>
      </c>
      <c r="P2" s="331"/>
      <c r="Q2" s="331"/>
      <c r="R2" s="331"/>
      <c r="S2" s="331" t="s">
        <v>66</v>
      </c>
      <c r="T2" s="331"/>
      <c r="U2" s="331"/>
      <c r="V2" s="331"/>
    </row>
    <row r="3" spans="1:25" ht="76.5" customHeight="1" x14ac:dyDescent="0.2">
      <c r="A3" s="331"/>
      <c r="B3" s="330"/>
      <c r="C3" s="329" t="s">
        <v>299</v>
      </c>
      <c r="D3" s="329" t="s">
        <v>298</v>
      </c>
      <c r="E3" s="329" t="s">
        <v>297</v>
      </c>
      <c r="F3" s="328" t="s">
        <v>296</v>
      </c>
      <c r="G3" s="329" t="s">
        <v>299</v>
      </c>
      <c r="H3" s="329" t="s">
        <v>298</v>
      </c>
      <c r="I3" s="329" t="s">
        <v>297</v>
      </c>
      <c r="J3" s="328" t="s">
        <v>296</v>
      </c>
      <c r="K3" s="329" t="s">
        <v>299</v>
      </c>
      <c r="L3" s="329" t="s">
        <v>298</v>
      </c>
      <c r="M3" s="329" t="s">
        <v>297</v>
      </c>
      <c r="N3" s="328" t="s">
        <v>296</v>
      </c>
      <c r="O3" s="329" t="s">
        <v>299</v>
      </c>
      <c r="P3" s="329" t="s">
        <v>298</v>
      </c>
      <c r="Q3" s="329" t="s">
        <v>297</v>
      </c>
      <c r="R3" s="328" t="s">
        <v>296</v>
      </c>
      <c r="S3" s="329" t="s">
        <v>299</v>
      </c>
      <c r="T3" s="329" t="s">
        <v>298</v>
      </c>
      <c r="U3" s="329" t="s">
        <v>297</v>
      </c>
      <c r="V3" s="328" t="s">
        <v>296</v>
      </c>
    </row>
    <row r="4" spans="1:25" s="32" customFormat="1" x14ac:dyDescent="0.2">
      <c r="A4" s="306" t="s">
        <v>295</v>
      </c>
      <c r="B4" s="306"/>
      <c r="C4" s="306"/>
      <c r="D4" s="306"/>
      <c r="E4" s="306"/>
      <c r="F4" s="306"/>
      <c r="G4" s="306"/>
      <c r="H4" s="306"/>
      <c r="I4" s="306"/>
      <c r="J4" s="306"/>
      <c r="K4" s="306"/>
      <c r="L4" s="306"/>
      <c r="M4" s="306"/>
      <c r="N4" s="306"/>
      <c r="O4" s="306"/>
      <c r="P4" s="306"/>
      <c r="Q4" s="306"/>
      <c r="R4" s="306"/>
      <c r="S4" s="306"/>
      <c r="T4" s="306"/>
      <c r="U4" s="306"/>
      <c r="V4" s="306"/>
    </row>
    <row r="5" spans="1:25" ht="16" x14ac:dyDescent="0.2">
      <c r="A5" s="326">
        <v>1</v>
      </c>
      <c r="B5" s="291" t="s">
        <v>294</v>
      </c>
      <c r="C5" s="301">
        <v>0.31390936450473239</v>
      </c>
      <c r="D5" s="301">
        <v>0.20350041881585329</v>
      </c>
      <c r="E5" s="300">
        <v>0.17654139863822743</v>
      </c>
      <c r="F5" s="299">
        <f>(E5-D5)*100</f>
        <v>-2.6959020177625859</v>
      </c>
      <c r="G5" s="301">
        <v>0.32909076231735868</v>
      </c>
      <c r="H5" s="301">
        <v>0.23930732317963696</v>
      </c>
      <c r="I5" s="300">
        <v>0.24136942758135535</v>
      </c>
      <c r="J5" s="299">
        <f>(I5-H5)*100</f>
        <v>0.20621044017183898</v>
      </c>
      <c r="K5" s="327">
        <v>0.3020692757534863</v>
      </c>
      <c r="L5" s="327">
        <v>0.21113774663470403</v>
      </c>
      <c r="M5" s="300">
        <v>0.30290872617853559</v>
      </c>
      <c r="N5" s="299">
        <f>(M5-L5)*100</f>
        <v>9.1770979543831572</v>
      </c>
      <c r="O5" s="327">
        <v>0.32214056040422601</v>
      </c>
      <c r="P5" s="327">
        <v>0.24224825278078552</v>
      </c>
      <c r="Q5" s="300">
        <v>0.22022101795770907</v>
      </c>
      <c r="R5" s="299">
        <f>(Q5-P5)*100</f>
        <v>-2.2027234823076447</v>
      </c>
      <c r="S5" s="327">
        <v>0.13505716422694733</v>
      </c>
      <c r="T5" s="327">
        <v>8.8055797733217089E-2</v>
      </c>
      <c r="U5" s="300">
        <v>7.1528405820932339E-2</v>
      </c>
      <c r="V5" s="299">
        <f>(U5-T5)*100</f>
        <v>-1.652739191228475</v>
      </c>
    </row>
    <row r="6" spans="1:25" ht="16" x14ac:dyDescent="0.2">
      <c r="A6" s="324">
        <v>2</v>
      </c>
      <c r="B6" s="308" t="s">
        <v>160</v>
      </c>
      <c r="C6" s="301">
        <v>0.45494329553035356</v>
      </c>
      <c r="D6" s="301">
        <v>0.46831708742879674</v>
      </c>
      <c r="E6" s="300">
        <v>0.46789534195031879</v>
      </c>
      <c r="F6" s="299">
        <f>(E6-D6)*100</f>
        <v>-4.2174547847795285E-2</v>
      </c>
      <c r="G6" s="301">
        <v>0.45259285986329106</v>
      </c>
      <c r="H6" s="301">
        <v>0.48126515426675437</v>
      </c>
      <c r="I6" s="300">
        <v>0.5581090691320133</v>
      </c>
      <c r="J6" s="299">
        <f>(I6-H6)*100</f>
        <v>7.6843914865258931</v>
      </c>
      <c r="K6" s="327">
        <v>0.48276166122916853</v>
      </c>
      <c r="L6" s="327">
        <v>0.26741970604246051</v>
      </c>
      <c r="M6" s="300">
        <v>0.40118284869393789</v>
      </c>
      <c r="N6" s="299">
        <f>(M6-L6)*100</f>
        <v>13.376314265147737</v>
      </c>
      <c r="O6" s="327">
        <v>0.34173669467787116</v>
      </c>
      <c r="P6" s="327">
        <v>0.3955113536349234</v>
      </c>
      <c r="Q6" s="300">
        <v>0.42900152369063571</v>
      </c>
      <c r="R6" s="299">
        <f>(Q6-P6)*100</f>
        <v>3.3490170055712309</v>
      </c>
      <c r="S6" s="327">
        <v>0.10272948214619555</v>
      </c>
      <c r="T6" s="327">
        <v>9.4249516517346171E-2</v>
      </c>
      <c r="U6" s="300">
        <v>9.6085475494667089E-2</v>
      </c>
      <c r="V6" s="299">
        <f>(U6-T6)*100</f>
        <v>0.18359589773209173</v>
      </c>
    </row>
    <row r="7" spans="1:25" ht="16" x14ac:dyDescent="0.2">
      <c r="A7" s="326">
        <v>3</v>
      </c>
      <c r="B7" s="291" t="s">
        <v>146</v>
      </c>
      <c r="C7" s="301">
        <v>0.68706212050443716</v>
      </c>
      <c r="D7" s="301">
        <v>0.6908047041392722</v>
      </c>
      <c r="E7" s="300">
        <v>0.69100946372239747</v>
      </c>
      <c r="F7" s="299">
        <f>(E7-D7)*100</f>
        <v>2.047595831252691E-2</v>
      </c>
      <c r="G7" s="301">
        <v>0.67703766309228253</v>
      </c>
      <c r="H7" s="301">
        <v>0.68817094886797248</v>
      </c>
      <c r="I7" s="300">
        <v>0.71372690308302023</v>
      </c>
      <c r="J7" s="299">
        <f>(I7-H7)*100</f>
        <v>2.5555954215047749</v>
      </c>
      <c r="K7" s="327">
        <v>0.62653898768809846</v>
      </c>
      <c r="L7" s="327">
        <v>0.51414920984932011</v>
      </c>
      <c r="M7" s="300">
        <v>0.71306087453558165</v>
      </c>
      <c r="N7" s="299">
        <f>(M7-L7)*100</f>
        <v>19.891166468626153</v>
      </c>
      <c r="O7" s="327">
        <v>0.64721030042918459</v>
      </c>
      <c r="P7" s="327">
        <v>0.67138866719872303</v>
      </c>
      <c r="Q7" s="300">
        <v>0.67283026934587431</v>
      </c>
      <c r="R7" s="299">
        <f>(Q7-P7)*100</f>
        <v>0.14416021471512774</v>
      </c>
      <c r="S7" s="327">
        <v>0.19832985386221294</v>
      </c>
      <c r="T7" s="327">
        <v>0.16914255929111285</v>
      </c>
      <c r="U7" s="300">
        <v>0.16205446092539297</v>
      </c>
      <c r="V7" s="299">
        <f>(U7-T7)*100</f>
        <v>-0.70880983657198859</v>
      </c>
    </row>
    <row r="8" spans="1:25" ht="16" x14ac:dyDescent="0.2">
      <c r="A8" s="324">
        <v>4</v>
      </c>
      <c r="B8" s="291" t="s">
        <v>293</v>
      </c>
      <c r="C8" s="301">
        <v>0.67298084929225643</v>
      </c>
      <c r="D8" s="301">
        <v>0.62214428857715431</v>
      </c>
      <c r="E8" s="300">
        <v>0.60418875927889715</v>
      </c>
      <c r="F8" s="299">
        <f>(E8-D8)*100</f>
        <v>-1.7955529298257167</v>
      </c>
      <c r="G8" s="301">
        <v>0.69310853141698914</v>
      </c>
      <c r="H8" s="301">
        <v>0.66741699493528417</v>
      </c>
      <c r="I8" s="300">
        <v>0.67612261360580805</v>
      </c>
      <c r="J8" s="299">
        <f>(I8-H8)*100</f>
        <v>0.87056186705238847</v>
      </c>
      <c r="K8" s="327">
        <v>0.67717996289424864</v>
      </c>
      <c r="L8" s="327">
        <v>0.62951807228915657</v>
      </c>
      <c r="M8" s="300">
        <v>0.64590163934426226</v>
      </c>
      <c r="N8" s="299">
        <f>(M8-L8)*100</f>
        <v>1.6383567055105686</v>
      </c>
      <c r="O8" s="327">
        <v>0.59639530174159583</v>
      </c>
      <c r="P8" s="327">
        <v>0.56335844040762073</v>
      </c>
      <c r="Q8" s="300">
        <v>0.5622527344659064</v>
      </c>
      <c r="R8" s="299">
        <f>(Q8-P8)*100</f>
        <v>-0.110570594171433</v>
      </c>
      <c r="S8" s="327">
        <v>0.27201230979654639</v>
      </c>
      <c r="T8" s="327">
        <v>0.25563689604685214</v>
      </c>
      <c r="U8" s="300">
        <v>0.23219814241486067</v>
      </c>
      <c r="V8" s="299">
        <f>(U8-T8)*100</f>
        <v>-2.3438753631991465</v>
      </c>
    </row>
    <row r="9" spans="1:25" s="325" customFormat="1" ht="18" x14ac:dyDescent="0.2">
      <c r="A9" s="326">
        <v>5</v>
      </c>
      <c r="B9" s="291" t="s">
        <v>292</v>
      </c>
      <c r="C9" s="301">
        <v>0.66525308809388795</v>
      </c>
      <c r="D9" s="301">
        <v>0.61108118867526873</v>
      </c>
      <c r="E9" s="300">
        <v>0.59970206426899342</v>
      </c>
      <c r="F9" s="299">
        <f>(E9-D9)*100</f>
        <v>-1.1379124406275309</v>
      </c>
      <c r="G9" s="301">
        <v>0.65731475617479418</v>
      </c>
      <c r="H9" s="301">
        <v>0.63211074431414038</v>
      </c>
      <c r="I9" s="300">
        <v>0.64488336654553979</v>
      </c>
      <c r="J9" s="299">
        <f>(I9-H9)*100</f>
        <v>1.2772622231399411</v>
      </c>
      <c r="K9" s="323">
        <v>0.68188997104501181</v>
      </c>
      <c r="L9" s="323">
        <v>0.62306708522264853</v>
      </c>
      <c r="M9" s="300">
        <v>0.61203319502074693</v>
      </c>
      <c r="N9" s="299">
        <f>(M9-L9)*100</f>
        <v>-1.1033890201901597</v>
      </c>
      <c r="O9" s="323">
        <v>0.60372084898244394</v>
      </c>
      <c r="P9" s="322">
        <v>0.57855112928154762</v>
      </c>
      <c r="Q9" s="300">
        <v>0.57575315131162697</v>
      </c>
      <c r="R9" s="299">
        <f>(Q9-P9)*100</f>
        <v>-0.27979779699206508</v>
      </c>
      <c r="S9" s="323">
        <v>0.46448635215003237</v>
      </c>
      <c r="T9" s="322">
        <v>0.43469166967183553</v>
      </c>
      <c r="U9" s="300">
        <v>0.40426173325294323</v>
      </c>
      <c r="V9" s="299">
        <f>(U9-T9)*100</f>
        <v>-3.0429936418892298</v>
      </c>
      <c r="X9" s="157"/>
      <c r="Y9" s="157"/>
    </row>
    <row r="10" spans="1:25" s="325" customFormat="1" ht="16" x14ac:dyDescent="0.2">
      <c r="A10" s="324">
        <v>6</v>
      </c>
      <c r="B10" s="291" t="s">
        <v>291</v>
      </c>
      <c r="C10" s="301">
        <v>0.72659586116281616</v>
      </c>
      <c r="D10" s="301">
        <v>0.67513412898280956</v>
      </c>
      <c r="E10" s="300">
        <v>0.70733115258803159</v>
      </c>
      <c r="F10" s="299">
        <f>(E10-D10)*100</f>
        <v>3.219702360522203</v>
      </c>
      <c r="G10" s="301">
        <v>0.6685058963539976</v>
      </c>
      <c r="H10" s="301">
        <v>0.62364089775561093</v>
      </c>
      <c r="I10" s="300">
        <v>0.64932871738579756</v>
      </c>
      <c r="J10" s="299">
        <f>(I10-H10)*100</f>
        <v>2.5687819630186626</v>
      </c>
      <c r="K10" s="323">
        <v>0.64961240310077517</v>
      </c>
      <c r="L10" s="323">
        <v>0.64373464373464373</v>
      </c>
      <c r="M10" s="300">
        <v>0.66476022877254726</v>
      </c>
      <c r="N10" s="299">
        <f>(M10-L10)*100</f>
        <v>2.1025585037903527</v>
      </c>
      <c r="O10" s="323">
        <v>0.62341269841269842</v>
      </c>
      <c r="P10" s="322">
        <v>0.57249941438275942</v>
      </c>
      <c r="Q10" s="300">
        <v>0.61111111111111116</v>
      </c>
      <c r="R10" s="299">
        <f>(Q10-P10)*100</f>
        <v>3.8611696728351741</v>
      </c>
      <c r="S10" s="323">
        <v>0.66698253688912956</v>
      </c>
      <c r="T10" s="322">
        <v>0.63942184701969818</v>
      </c>
      <c r="U10" s="300">
        <v>0.64475256992589047</v>
      </c>
      <c r="V10" s="299">
        <f>(U10-T10)*100</f>
        <v>0.53307229061922978</v>
      </c>
      <c r="X10" s="157"/>
      <c r="Y10" s="157"/>
    </row>
    <row r="11" spans="1:25" ht="34" x14ac:dyDescent="0.2">
      <c r="A11" s="324">
        <v>7</v>
      </c>
      <c r="B11" s="302" t="s">
        <v>290</v>
      </c>
      <c r="C11" s="301">
        <v>0.44579696830500687</v>
      </c>
      <c r="D11" s="301">
        <v>0.42408742152987677</v>
      </c>
      <c r="E11" s="300">
        <v>0.4506405425772419</v>
      </c>
      <c r="F11" s="299">
        <f>(E11-D11)*100</f>
        <v>2.6553121047365122</v>
      </c>
      <c r="G11" s="301">
        <v>0.26023804720597138</v>
      </c>
      <c r="H11" s="301">
        <v>0.2717518532969177</v>
      </c>
      <c r="I11" s="300">
        <v>0.29010549290651144</v>
      </c>
      <c r="J11" s="299">
        <f>(I11-H11)*100</f>
        <v>1.8353639609593742</v>
      </c>
      <c r="K11" s="323">
        <v>0.25486381322957197</v>
      </c>
      <c r="L11" s="323">
        <v>0.32731958762886598</v>
      </c>
      <c r="M11" s="300">
        <v>0.38243626062322944</v>
      </c>
      <c r="N11" s="299">
        <f>(M11-L11)*100</f>
        <v>5.511667299436346</v>
      </c>
      <c r="O11" s="323">
        <v>0.27420871200250707</v>
      </c>
      <c r="P11" s="322">
        <v>0.28652058432934929</v>
      </c>
      <c r="Q11" s="300">
        <v>0.31235113984348417</v>
      </c>
      <c r="R11" s="299">
        <f>(Q11-P11)*100</f>
        <v>2.5830555514134881</v>
      </c>
      <c r="S11" s="323">
        <v>0.13836477987421383</v>
      </c>
      <c r="T11" s="322">
        <v>0.13037766830870279</v>
      </c>
      <c r="U11" s="300">
        <v>0.13719298245614034</v>
      </c>
      <c r="V11" s="299">
        <f>(U11-T11)*100</f>
        <v>0.68153141474375512</v>
      </c>
    </row>
    <row r="12" spans="1:25" ht="18" x14ac:dyDescent="0.2">
      <c r="A12" s="324">
        <v>8</v>
      </c>
      <c r="B12" s="302" t="s">
        <v>289</v>
      </c>
      <c r="C12" s="301">
        <v>0.8678729941959713</v>
      </c>
      <c r="D12" s="301">
        <v>0.83611289288005131</v>
      </c>
      <c r="E12" s="300">
        <v>0.77890361132761754</v>
      </c>
      <c r="F12" s="299">
        <f>(E12-D12)*100</f>
        <v>-5.7209281552433762</v>
      </c>
      <c r="G12" s="301">
        <v>0.90448045757864637</v>
      </c>
      <c r="H12" s="301">
        <v>0.89458446866485009</v>
      </c>
      <c r="I12" s="300">
        <v>0.85327731092436976</v>
      </c>
      <c r="J12" s="299">
        <f>(I12-H12)*100</f>
        <v>-4.1307157740480331</v>
      </c>
      <c r="K12" s="323">
        <v>0.84110535405872189</v>
      </c>
      <c r="L12" s="323">
        <v>0.86803874092009681</v>
      </c>
      <c r="M12" s="300">
        <v>0.84057971014492749</v>
      </c>
      <c r="N12" s="299">
        <f>(M12-L12)*100</f>
        <v>-2.7459030775169313</v>
      </c>
      <c r="O12" s="323">
        <v>0.84695290858725758</v>
      </c>
      <c r="P12" s="322">
        <v>0.83657331136738056</v>
      </c>
      <c r="Q12" s="300">
        <v>0.79262672811059909</v>
      </c>
      <c r="R12" s="299">
        <f>(Q12-P12)*100</f>
        <v>-4.3946583256781473</v>
      </c>
      <c r="S12" s="323">
        <v>0.38562664329535495</v>
      </c>
      <c r="T12" s="322">
        <v>0.41834677419354838</v>
      </c>
      <c r="U12" s="300">
        <v>0.34196496572734197</v>
      </c>
      <c r="V12" s="299">
        <f>(U12-T12)*100</f>
        <v>-7.6381808466206405</v>
      </c>
    </row>
    <row r="13" spans="1:25" ht="50" x14ac:dyDescent="0.2">
      <c r="A13" s="324" t="s">
        <v>288</v>
      </c>
      <c r="B13" s="302" t="s">
        <v>287</v>
      </c>
      <c r="C13" s="301">
        <v>0.2480755713281558</v>
      </c>
      <c r="D13" s="301">
        <v>0.22550070912172679</v>
      </c>
      <c r="E13" s="300">
        <v>0.25494932746322846</v>
      </c>
      <c r="F13" s="299">
        <f>(E13-D13)*100</f>
        <v>2.9448618341501671</v>
      </c>
      <c r="G13" s="301">
        <v>0.27522874328506169</v>
      </c>
      <c r="H13" s="301">
        <v>0.30307291134062786</v>
      </c>
      <c r="I13" s="300">
        <v>0.33575404888723231</v>
      </c>
      <c r="J13" s="299">
        <f>(I13-H13)*100</f>
        <v>3.2681137546604457</v>
      </c>
      <c r="K13" s="323">
        <v>0.20355002305209774</v>
      </c>
      <c r="L13" s="323">
        <v>0.10896184560780835</v>
      </c>
      <c r="M13" s="300">
        <v>0.25185791661418316</v>
      </c>
      <c r="N13" s="299">
        <f>(M13-L13)*100</f>
        <v>14.289607100637481</v>
      </c>
      <c r="O13" s="323">
        <v>0.20626214640466423</v>
      </c>
      <c r="P13" s="322">
        <v>0.2534467585802288</v>
      </c>
      <c r="Q13" s="300">
        <v>0.27719748193051996</v>
      </c>
      <c r="R13" s="299">
        <f>(Q13-P13)*100</f>
        <v>2.3750723350291159</v>
      </c>
      <c r="S13" s="323">
        <v>0.15804358675761104</v>
      </c>
      <c r="T13" s="322">
        <v>9.4670972951150581E-2</v>
      </c>
      <c r="U13" s="300">
        <v>0.1393772348033373</v>
      </c>
      <c r="V13" s="299">
        <f>(U13-T13)*100</f>
        <v>4.4706261852186717</v>
      </c>
    </row>
    <row r="14" spans="1:25" ht="50" x14ac:dyDescent="0.2">
      <c r="A14" s="324" t="s">
        <v>286</v>
      </c>
      <c r="B14" s="302" t="s">
        <v>285</v>
      </c>
      <c r="C14" s="301">
        <v>0.25575614188482571</v>
      </c>
      <c r="D14" s="301">
        <v>0.24843474350548272</v>
      </c>
      <c r="E14" s="300">
        <v>0.26222501751025601</v>
      </c>
      <c r="F14" s="299">
        <f>(E14-D14)*100</f>
        <v>1.3790274004773284</v>
      </c>
      <c r="G14" s="301">
        <v>0.18576767987996839</v>
      </c>
      <c r="H14" s="301">
        <v>0.21737907761529809</v>
      </c>
      <c r="I14" s="300">
        <v>0.24882471053612437</v>
      </c>
      <c r="J14" s="299">
        <f>(I14-H14)*100</f>
        <v>3.1445632920826276</v>
      </c>
      <c r="K14" s="323">
        <v>9.2323651452282163E-2</v>
      </c>
      <c r="L14" s="323">
        <v>0.1036379769299024</v>
      </c>
      <c r="M14" s="300">
        <v>0.21847839778309611</v>
      </c>
      <c r="N14" s="299">
        <f>(M14-L14)*100</f>
        <v>11.484042085319372</v>
      </c>
      <c r="O14" s="323">
        <v>7.4562729432088096E-2</v>
      </c>
      <c r="P14" s="322">
        <v>0.11717850937563463</v>
      </c>
      <c r="Q14" s="300">
        <v>0.12618325950104919</v>
      </c>
      <c r="R14" s="299">
        <f>(Q14-P14)*100</f>
        <v>0.90047501254145601</v>
      </c>
      <c r="S14" s="323">
        <v>4.4335385127266674E-2</v>
      </c>
      <c r="T14" s="322">
        <v>3.8150989099717397E-2</v>
      </c>
      <c r="U14" s="300">
        <v>6.9129916567342076E-2</v>
      </c>
      <c r="V14" s="299">
        <f>(U14-T14)*100</f>
        <v>3.0978927467624677</v>
      </c>
    </row>
    <row r="15" spans="1:25" ht="50" x14ac:dyDescent="0.2">
      <c r="A15" s="324" t="s">
        <v>284</v>
      </c>
      <c r="B15" s="302" t="s">
        <v>283</v>
      </c>
      <c r="C15" s="301">
        <v>0.1018361363987039</v>
      </c>
      <c r="D15" s="301">
        <v>0.13426614549102356</v>
      </c>
      <c r="E15" s="300">
        <v>0.1436698637773553</v>
      </c>
      <c r="F15" s="299">
        <f>(E15-D15)*100</f>
        <v>0.94037182863317414</v>
      </c>
      <c r="G15" s="301">
        <v>0.1113239647942985</v>
      </c>
      <c r="H15" s="301">
        <v>0.16867777891399938</v>
      </c>
      <c r="I15" s="300">
        <v>0.21274242223852063</v>
      </c>
      <c r="J15" s="299">
        <f>(I15-H15)*100</f>
        <v>4.406464332452126</v>
      </c>
      <c r="K15" s="323">
        <v>6.0627017058552328E-2</v>
      </c>
      <c r="L15" s="323">
        <v>9.1304347826086957E-2</v>
      </c>
      <c r="M15" s="300">
        <v>0.20770877944325483</v>
      </c>
      <c r="N15" s="299">
        <f>(M15-L15)*100</f>
        <v>11.640443161716787</v>
      </c>
      <c r="O15" s="323">
        <v>3.3599654502267332E-2</v>
      </c>
      <c r="P15" s="322">
        <v>6.9905453889026789E-2</v>
      </c>
      <c r="Q15" s="300">
        <v>5.9314525530426675E-2</v>
      </c>
      <c r="R15" s="299">
        <f>(Q15-P15)*100</f>
        <v>-1.0590928358600114</v>
      </c>
      <c r="S15" s="323">
        <v>2.7782398935285311E-2</v>
      </c>
      <c r="T15" s="322">
        <v>2.6140492531287848E-2</v>
      </c>
      <c r="U15" s="300">
        <v>5.3933253873659118E-2</v>
      </c>
      <c r="V15" s="299">
        <f>(U15-T15)*100</f>
        <v>2.779276134237127</v>
      </c>
    </row>
    <row r="16" spans="1:25" s="32" customFormat="1" x14ac:dyDescent="0.2">
      <c r="A16" s="306" t="s">
        <v>282</v>
      </c>
      <c r="B16" s="306"/>
      <c r="C16" s="306"/>
      <c r="D16" s="306"/>
      <c r="E16" s="306"/>
      <c r="F16" s="306"/>
      <c r="G16" s="306"/>
      <c r="H16" s="306"/>
      <c r="I16" s="306"/>
      <c r="J16" s="306"/>
      <c r="K16" s="306"/>
      <c r="L16" s="306"/>
      <c r="M16" s="306"/>
      <c r="N16" s="306"/>
      <c r="O16" s="306"/>
      <c r="P16" s="306"/>
      <c r="Q16" s="306"/>
      <c r="R16" s="306"/>
      <c r="S16" s="306"/>
      <c r="T16" s="306"/>
      <c r="U16" s="306"/>
      <c r="V16" s="306"/>
    </row>
    <row r="17" spans="1:22" ht="16" x14ac:dyDescent="0.2">
      <c r="A17" s="318">
        <v>10</v>
      </c>
      <c r="B17" s="291" t="s">
        <v>281</v>
      </c>
      <c r="C17" s="319">
        <v>0.62387452802788268</v>
      </c>
      <c r="D17" s="319">
        <v>0.69609609609609613</v>
      </c>
      <c r="E17" s="300">
        <v>0.64619414932324259</v>
      </c>
      <c r="F17" s="299">
        <f>(E17-D17)*100</f>
        <v>-4.9901946772853538</v>
      </c>
      <c r="G17" s="301">
        <v>0.68309963099630999</v>
      </c>
      <c r="H17" s="301">
        <v>0.70497171777314682</v>
      </c>
      <c r="I17" s="300">
        <v>0.66783318751822685</v>
      </c>
      <c r="J17" s="299">
        <f>+(I17-H17)*100</f>
        <v>-3.7138530254919977</v>
      </c>
      <c r="K17" s="304">
        <v>0.64235764235764237</v>
      </c>
      <c r="L17" s="304">
        <v>0.70852017937219736</v>
      </c>
      <c r="M17" s="300">
        <v>0.70166320166320162</v>
      </c>
      <c r="N17" s="299">
        <f>(M17-L17)*100</f>
        <v>-0.68569777089957373</v>
      </c>
      <c r="O17" s="304">
        <v>0.63508985683825769</v>
      </c>
      <c r="P17" s="304">
        <v>0.67940021420921104</v>
      </c>
      <c r="Q17" s="300">
        <v>0.64222042139384117</v>
      </c>
      <c r="R17" s="299">
        <f>(Q17-P17)*100</f>
        <v>-3.7179792815369872</v>
      </c>
      <c r="S17" s="304">
        <v>0.55441176470588238</v>
      </c>
      <c r="T17" s="304">
        <v>0.63105998356614623</v>
      </c>
      <c r="U17" s="300">
        <v>0.57921886514369936</v>
      </c>
      <c r="V17" s="299">
        <f>(U17-T17)*100</f>
        <v>-5.1841118422446879</v>
      </c>
    </row>
    <row r="18" spans="1:22" ht="34" x14ac:dyDescent="0.2">
      <c r="A18" s="321">
        <v>11</v>
      </c>
      <c r="B18" s="291" t="s">
        <v>280</v>
      </c>
      <c r="C18" s="320">
        <v>0.10476190476190476</v>
      </c>
      <c r="D18" s="319">
        <v>5.9729206963249515E-2</v>
      </c>
      <c r="E18" s="300">
        <v>9.5370718855852465E-2</v>
      </c>
      <c r="F18" s="299">
        <f>(E18-D18)*100</f>
        <v>3.5641511892602953</v>
      </c>
      <c r="G18" s="301">
        <v>7.5596742488065152E-2</v>
      </c>
      <c r="H18" s="301">
        <v>4.3110084680523478E-2</v>
      </c>
      <c r="I18" s="300">
        <v>6.2558046968289774E-2</v>
      </c>
      <c r="J18" s="299">
        <f>+(I18-H18)*100</f>
        <v>1.9447962287766296</v>
      </c>
      <c r="K18" s="304">
        <v>9.4177215189873417E-2</v>
      </c>
      <c r="L18" s="304">
        <v>4.5889101338432124E-2</v>
      </c>
      <c r="M18" s="300">
        <v>5.4692355500310749E-2</v>
      </c>
      <c r="N18" s="299">
        <f>(M18-L18)*100</f>
        <v>0.88032541618786253</v>
      </c>
      <c r="O18" s="304">
        <v>7.3321272746621258E-2</v>
      </c>
      <c r="P18" s="304">
        <v>4.435312455717727E-2</v>
      </c>
      <c r="Q18" s="300">
        <v>7.0713491180676949E-2</v>
      </c>
      <c r="R18" s="299">
        <f>(Q18-P18)*100</f>
        <v>2.636036662349968</v>
      </c>
      <c r="S18" s="304">
        <v>0.11793826441467677</v>
      </c>
      <c r="T18" s="304">
        <v>8.2840236686390539E-2</v>
      </c>
      <c r="U18" s="300">
        <v>0.10347296813462227</v>
      </c>
      <c r="V18" s="299">
        <f>(U18-T18)*100</f>
        <v>2.0632731448231731</v>
      </c>
    </row>
    <row r="19" spans="1:22" ht="16" x14ac:dyDescent="0.2">
      <c r="A19" s="318">
        <v>12</v>
      </c>
      <c r="B19" s="302" t="s">
        <v>279</v>
      </c>
      <c r="C19" s="301">
        <v>0.79921812349639132</v>
      </c>
      <c r="D19" s="301">
        <v>0.74525185796862092</v>
      </c>
      <c r="E19" s="300">
        <v>0.58716540837336995</v>
      </c>
      <c r="F19" s="299">
        <f>(E19-D19)*100</f>
        <v>-15.808644959525097</v>
      </c>
      <c r="G19" s="301">
        <v>0.85161150767899629</v>
      </c>
      <c r="H19" s="301">
        <v>0.79106961264675968</v>
      </c>
      <c r="I19" s="300">
        <v>0.60701754385964912</v>
      </c>
      <c r="J19" s="299">
        <f>+(I19-H19)*100</f>
        <v>-18.405206878711056</v>
      </c>
      <c r="K19" s="304">
        <v>0.84974958263772959</v>
      </c>
      <c r="L19" s="304">
        <v>0.76981351981351986</v>
      </c>
      <c r="M19" s="300">
        <v>0.64274809160305346</v>
      </c>
      <c r="N19" s="299">
        <f>(M19-L19)*100</f>
        <v>-12.706542821046639</v>
      </c>
      <c r="O19" s="304">
        <v>0.78301326470005939</v>
      </c>
      <c r="P19" s="304">
        <v>0.74162883087400677</v>
      </c>
      <c r="Q19" s="300">
        <v>0.54714064914992278</v>
      </c>
      <c r="R19" s="299">
        <f>(Q19-P19)*100</f>
        <v>-19.448818172408401</v>
      </c>
      <c r="S19" s="304">
        <v>0.75827084252315835</v>
      </c>
      <c r="T19" s="304">
        <v>0.76248196248196243</v>
      </c>
      <c r="U19" s="300">
        <v>0.65726290516206487</v>
      </c>
      <c r="V19" s="299">
        <f>(U19-T19)*100</f>
        <v>-10.521905731989756</v>
      </c>
    </row>
    <row r="20" spans="1:22" x14ac:dyDescent="0.2">
      <c r="A20" s="306" t="s">
        <v>278</v>
      </c>
      <c r="B20" s="306"/>
      <c r="C20" s="306"/>
      <c r="D20" s="306"/>
      <c r="E20" s="306"/>
      <c r="F20" s="306"/>
      <c r="G20" s="306"/>
      <c r="H20" s="306"/>
      <c r="I20" s="306"/>
      <c r="J20" s="306"/>
      <c r="K20" s="306"/>
      <c r="L20" s="306"/>
      <c r="M20" s="306"/>
      <c r="N20" s="306"/>
      <c r="O20" s="306"/>
      <c r="P20" s="306"/>
      <c r="Q20" s="306"/>
      <c r="R20" s="306"/>
      <c r="S20" s="306"/>
      <c r="T20" s="306"/>
      <c r="U20" s="306"/>
      <c r="V20" s="306"/>
    </row>
    <row r="21" spans="1:22" ht="34" x14ac:dyDescent="0.2">
      <c r="A21" s="314" t="s">
        <v>277</v>
      </c>
      <c r="B21" s="291" t="s">
        <v>276</v>
      </c>
      <c r="C21" s="301">
        <v>0.56300290335960179</v>
      </c>
      <c r="D21" s="301">
        <v>0.49178897262990878</v>
      </c>
      <c r="E21" s="300">
        <v>0.53116494284158955</v>
      </c>
      <c r="F21" s="299">
        <f>(E21-D21)*100</f>
        <v>3.9375970211680764</v>
      </c>
      <c r="G21" s="301">
        <v>0.60899972393484858</v>
      </c>
      <c r="H21" s="301">
        <v>0.55861632233040448</v>
      </c>
      <c r="I21" s="300">
        <v>0.58779899870202112</v>
      </c>
      <c r="J21" s="299">
        <f>+(I21-H21)*100</f>
        <v>2.9182676371616645</v>
      </c>
      <c r="K21" s="304">
        <v>0.67004264392324098</v>
      </c>
      <c r="L21" s="304">
        <v>0.55163974547234462</v>
      </c>
      <c r="M21" s="300">
        <v>0.55103497501784438</v>
      </c>
      <c r="N21" s="299">
        <f>(M21-L21)*100</f>
        <v>-6.0477045450024747E-2</v>
      </c>
      <c r="O21" s="304">
        <v>0.57505643340857793</v>
      </c>
      <c r="P21" s="304">
        <v>0.50115813855548541</v>
      </c>
      <c r="Q21" s="300">
        <v>0.52572145545796733</v>
      </c>
      <c r="R21" s="299">
        <f>(Q21-P21)*100</f>
        <v>2.4563316902481924</v>
      </c>
      <c r="S21" s="304">
        <v>0.4040517726505346</v>
      </c>
      <c r="T21" s="304">
        <v>0.35756918068366794</v>
      </c>
      <c r="U21" s="300">
        <v>0.36341403766202007</v>
      </c>
      <c r="V21" s="299">
        <f>(U21-T21)*100</f>
        <v>0.58448569783521309</v>
      </c>
    </row>
    <row r="22" spans="1:22" ht="34" x14ac:dyDescent="0.2">
      <c r="A22" s="314" t="s">
        <v>275</v>
      </c>
      <c r="B22" s="291" t="s">
        <v>274</v>
      </c>
      <c r="C22" s="301">
        <v>0.90510161758606389</v>
      </c>
      <c r="D22" s="301">
        <v>0.82364141213804043</v>
      </c>
      <c r="E22" s="300">
        <v>0.86064235166031577</v>
      </c>
      <c r="F22" s="299">
        <f>(E22-D22)*100</f>
        <v>3.7000939522275345</v>
      </c>
      <c r="G22" s="301">
        <v>0.88644520106745195</v>
      </c>
      <c r="H22" s="301">
        <v>0.84287184358426348</v>
      </c>
      <c r="I22" s="300">
        <v>0.88806477532603989</v>
      </c>
      <c r="J22" s="299">
        <f>+(I22-H22)*100</f>
        <v>4.5192931741776405</v>
      </c>
      <c r="K22" s="304">
        <v>0.90671641791044777</v>
      </c>
      <c r="L22" s="304">
        <v>0.8115516397454724</v>
      </c>
      <c r="M22" s="300">
        <v>0.81655960028551033</v>
      </c>
      <c r="N22" s="299">
        <f>(M22-L22)*100</f>
        <v>0.50079605400379368</v>
      </c>
      <c r="O22" s="304">
        <v>0.84631301730624531</v>
      </c>
      <c r="P22" s="304">
        <v>0.79722046746683517</v>
      </c>
      <c r="Q22" s="300">
        <v>0.81806775407779175</v>
      </c>
      <c r="R22" s="299">
        <f>(Q22-P22)*100</f>
        <v>2.0847286610956584</v>
      </c>
      <c r="S22" s="304">
        <v>0.52166572875633088</v>
      </c>
      <c r="T22" s="304">
        <v>0.44248507867607162</v>
      </c>
      <c r="U22" s="300">
        <v>0.46466128637808757</v>
      </c>
      <c r="V22" s="299">
        <f>(U22-T22)*100</f>
        <v>2.2176207702015951</v>
      </c>
    </row>
    <row r="23" spans="1:22" ht="34" x14ac:dyDescent="0.2">
      <c r="A23" s="314">
        <v>14</v>
      </c>
      <c r="B23" s="302" t="s">
        <v>273</v>
      </c>
      <c r="C23" s="317" t="s">
        <v>229</v>
      </c>
      <c r="D23" s="301">
        <v>0.41132436091423108</v>
      </c>
      <c r="E23" s="300">
        <v>0.44347291481658585</v>
      </c>
      <c r="F23" s="299">
        <f>(E23-D23)*100</f>
        <v>3.2148553902354768</v>
      </c>
      <c r="G23" s="317" t="s">
        <v>229</v>
      </c>
      <c r="H23" s="301">
        <v>0.37036152253543558</v>
      </c>
      <c r="I23" s="300">
        <v>0.40716147449422863</v>
      </c>
      <c r="J23" s="299">
        <f>+(I23-H23)*100</f>
        <v>3.6799951958793042</v>
      </c>
      <c r="K23" s="304" t="s">
        <v>229</v>
      </c>
      <c r="L23" s="304">
        <v>0.31924415713575338</v>
      </c>
      <c r="M23" s="300">
        <v>0.27331887201735355</v>
      </c>
      <c r="N23" s="299">
        <f>(M23-L23)*100</f>
        <v>-4.5925285118399826</v>
      </c>
      <c r="O23" s="304" t="s">
        <v>229</v>
      </c>
      <c r="P23" s="304">
        <v>0.27165685449957949</v>
      </c>
      <c r="Q23" s="300">
        <v>0.30564853556485355</v>
      </c>
      <c r="R23" s="299">
        <f>(Q23-P23)*100</f>
        <v>3.399168106527406</v>
      </c>
      <c r="S23" s="304" t="s">
        <v>229</v>
      </c>
      <c r="T23" s="304">
        <v>0.14556962025316456</v>
      </c>
      <c r="U23" s="300">
        <v>0.15701863354037268</v>
      </c>
      <c r="V23" s="299">
        <f>(U23-T23)*100</f>
        <v>1.1449013287208127</v>
      </c>
    </row>
    <row r="24" spans="1:22" s="32" customFormat="1" x14ac:dyDescent="0.2">
      <c r="A24" s="306" t="s">
        <v>272</v>
      </c>
      <c r="B24" s="306"/>
      <c r="C24" s="306"/>
      <c r="D24" s="306"/>
      <c r="E24" s="306"/>
      <c r="F24" s="306"/>
      <c r="G24" s="306"/>
      <c r="H24" s="306"/>
      <c r="I24" s="306"/>
      <c r="J24" s="306"/>
      <c r="K24" s="306"/>
      <c r="L24" s="306"/>
      <c r="M24" s="306"/>
      <c r="N24" s="306"/>
      <c r="O24" s="306"/>
      <c r="P24" s="306"/>
      <c r="Q24" s="306"/>
      <c r="R24" s="306"/>
      <c r="S24" s="306"/>
      <c r="T24" s="306"/>
      <c r="U24" s="306"/>
      <c r="V24" s="306"/>
    </row>
    <row r="25" spans="1:22" ht="32" x14ac:dyDescent="0.2">
      <c r="A25" s="315" t="s">
        <v>271</v>
      </c>
      <c r="B25" s="302" t="s">
        <v>270</v>
      </c>
      <c r="C25" s="301">
        <v>0.56336114884533284</v>
      </c>
      <c r="D25" s="301">
        <v>0.57119806373537718</v>
      </c>
      <c r="E25" s="300">
        <v>0.60243277848911647</v>
      </c>
      <c r="F25" s="299">
        <f>(E25-D25)*100</f>
        <v>3.123471475373929</v>
      </c>
      <c r="G25" s="301">
        <v>0.63251106894370657</v>
      </c>
      <c r="H25" s="301">
        <v>0.66166007905138335</v>
      </c>
      <c r="I25" s="300">
        <v>0.7013388259526262</v>
      </c>
      <c r="J25" s="299">
        <f>+(I25-H25)*100</f>
        <v>3.9678746901242845</v>
      </c>
      <c r="K25" s="304">
        <v>0.62467532467532472</v>
      </c>
      <c r="L25" s="304">
        <v>0.61388550548112053</v>
      </c>
      <c r="M25" s="300">
        <v>0.67321428571428577</v>
      </c>
      <c r="N25" s="299">
        <f>(M25-L25)*100</f>
        <v>5.9328780233165235</v>
      </c>
      <c r="O25" s="304">
        <v>0.61043478260869566</v>
      </c>
      <c r="P25" s="304">
        <v>0.62857142857142856</v>
      </c>
      <c r="Q25" s="300">
        <v>0.65205479452054793</v>
      </c>
      <c r="R25" s="299">
        <f>(Q25-P25)*100</f>
        <v>2.3483365949119372</v>
      </c>
      <c r="S25" s="304">
        <v>0.48792672772689427</v>
      </c>
      <c r="T25" s="304">
        <v>0.53471933471933475</v>
      </c>
      <c r="U25" s="300">
        <v>0.54267515923566878</v>
      </c>
      <c r="V25" s="299">
        <f>(U25-T25)*100</f>
        <v>0.79558245163340313</v>
      </c>
    </row>
    <row r="26" spans="1:22" ht="32" x14ac:dyDescent="0.2">
      <c r="A26" s="315" t="s">
        <v>269</v>
      </c>
      <c r="B26" s="316" t="s">
        <v>268</v>
      </c>
      <c r="C26" s="301">
        <v>0.40849990296914418</v>
      </c>
      <c r="D26" s="301">
        <v>0.41831383622428397</v>
      </c>
      <c r="E26" s="300">
        <v>0.43363209560392657</v>
      </c>
      <c r="F26" s="299">
        <f>(E26-D26)*100</f>
        <v>1.5318259379642596</v>
      </c>
      <c r="G26" s="301">
        <v>0.47606999789162979</v>
      </c>
      <c r="H26" s="301">
        <v>0.49762845849802373</v>
      </c>
      <c r="I26" s="300">
        <v>0.5411946446961895</v>
      </c>
      <c r="J26" s="299">
        <f>+(I26-H26)*100</f>
        <v>4.3566186198165768</v>
      </c>
      <c r="K26" s="304">
        <v>0.44675324675324674</v>
      </c>
      <c r="L26" s="304">
        <v>0.46285018270401951</v>
      </c>
      <c r="M26" s="300">
        <v>0.49821428571428572</v>
      </c>
      <c r="N26" s="299">
        <f>(M26-L26)*100</f>
        <v>3.5364103010266215</v>
      </c>
      <c r="O26" s="304">
        <v>0.44913043478260872</v>
      </c>
      <c r="P26" s="304">
        <v>0.46778711484593838</v>
      </c>
      <c r="Q26" s="300">
        <v>0.46410958904109589</v>
      </c>
      <c r="R26" s="299">
        <f>(Q26-P26)*100</f>
        <v>-0.36775258048424853</v>
      </c>
      <c r="S26" s="304">
        <v>0.32722731057452126</v>
      </c>
      <c r="T26" s="304">
        <v>0.35966735966735969</v>
      </c>
      <c r="U26" s="300">
        <v>0.36985138004246282</v>
      </c>
      <c r="V26" s="299">
        <f>(U26-T26)*100</f>
        <v>1.0184020375103131</v>
      </c>
    </row>
    <row r="27" spans="1:22" ht="32" x14ac:dyDescent="0.2">
      <c r="A27" s="314" t="s">
        <v>267</v>
      </c>
      <c r="B27" s="291" t="s">
        <v>266</v>
      </c>
      <c r="C27" s="301">
        <v>0.67752442996742668</v>
      </c>
      <c r="D27" s="301">
        <v>0.48693834900731453</v>
      </c>
      <c r="E27" s="300">
        <v>0.48236632536973834</v>
      </c>
      <c r="F27" s="299">
        <f>(E27-D27)*100</f>
        <v>-0.45720236375761947</v>
      </c>
      <c r="G27" s="301">
        <v>0.54034810126582278</v>
      </c>
      <c r="H27" s="301">
        <v>0.43938280675973551</v>
      </c>
      <c r="I27" s="300">
        <v>0.42180451127819552</v>
      </c>
      <c r="J27" s="299">
        <f>+(I27-H27)*100</f>
        <v>-1.7578295481539996</v>
      </c>
      <c r="K27" s="304">
        <v>0.42328042328042326</v>
      </c>
      <c r="L27" s="304">
        <v>0.38</v>
      </c>
      <c r="M27" s="300">
        <v>0.41803278688524592</v>
      </c>
      <c r="N27" s="299">
        <f>(M27-L27)*100</f>
        <v>3.8032786885245917</v>
      </c>
      <c r="O27" s="304">
        <v>0.60066006600660071</v>
      </c>
      <c r="P27" s="304">
        <v>0.47584973166368516</v>
      </c>
      <c r="Q27" s="300">
        <v>0.45785440613026818</v>
      </c>
      <c r="R27" s="299">
        <f>(Q27-P27)*100</f>
        <v>-1.7995325533416984</v>
      </c>
      <c r="S27" s="304">
        <v>0.61264822134387353</v>
      </c>
      <c r="T27" s="304">
        <v>0.36470588235294116</v>
      </c>
      <c r="U27" s="300">
        <v>0.30693069306930693</v>
      </c>
      <c r="V27" s="299">
        <f>(U27-T27)*100</f>
        <v>-5.7775189283634232</v>
      </c>
    </row>
    <row r="28" spans="1:22" ht="48" x14ac:dyDescent="0.2">
      <c r="A28" s="314" t="s">
        <v>265</v>
      </c>
      <c r="B28" s="291" t="s">
        <v>264</v>
      </c>
      <c r="C28" s="301">
        <v>0.7803921568627451</v>
      </c>
      <c r="D28" s="301">
        <v>0.5565610859728507</v>
      </c>
      <c r="E28" s="300">
        <v>0.5722543352601156</v>
      </c>
      <c r="F28" s="299">
        <f>(E28-D28)*100</f>
        <v>1.5693249287264899</v>
      </c>
      <c r="G28" s="301">
        <v>0.59803921568627449</v>
      </c>
      <c r="H28" s="301">
        <v>0.51543942992874114</v>
      </c>
      <c r="I28" s="300">
        <v>0.51436031331592691</v>
      </c>
      <c r="J28" s="299">
        <f>+(I28-H28)*100</f>
        <v>-0.10791166128142349</v>
      </c>
      <c r="K28" s="304">
        <v>0.42857142857142855</v>
      </c>
      <c r="L28" s="304">
        <v>0.5</v>
      </c>
      <c r="M28" s="300">
        <v>0.5</v>
      </c>
      <c r="N28" s="299">
        <f>(M28-L28)*100</f>
        <v>0</v>
      </c>
      <c r="O28" s="304">
        <v>0.73015873015873012</v>
      </c>
      <c r="P28" s="304">
        <v>0.57954545454545459</v>
      </c>
      <c r="Q28" s="300">
        <v>0.52482269503546097</v>
      </c>
      <c r="R28" s="299">
        <f>(Q28-P28)*100</f>
        <v>-5.4722759509993608</v>
      </c>
      <c r="S28" s="304">
        <v>0.67796610169491522</v>
      </c>
      <c r="T28" s="304">
        <v>0.47826086956521741</v>
      </c>
      <c r="U28" s="300">
        <v>0.55882352941176472</v>
      </c>
      <c r="V28" s="299">
        <f>(U28-T28)*100</f>
        <v>8.0562659846547309</v>
      </c>
    </row>
    <row r="29" spans="1:22" ht="32" x14ac:dyDescent="0.2">
      <c r="A29" s="315">
        <v>17</v>
      </c>
      <c r="B29" s="302" t="s">
        <v>263</v>
      </c>
      <c r="C29" s="301">
        <v>0.40653813914501258</v>
      </c>
      <c r="D29" s="301">
        <v>0.33947623666343357</v>
      </c>
      <c r="E29" s="300">
        <v>0.40802987861811391</v>
      </c>
      <c r="F29" s="299">
        <f>(E29-D29)*100</f>
        <v>6.8553641954680336</v>
      </c>
      <c r="G29" s="301">
        <v>0.36863543788187375</v>
      </c>
      <c r="H29" s="301">
        <v>0.30774321641297153</v>
      </c>
      <c r="I29" s="300">
        <v>0.32727272727272727</v>
      </c>
      <c r="J29" s="299">
        <f>+(I29-H29)*100</f>
        <v>1.9529510859755739</v>
      </c>
      <c r="K29" s="304">
        <v>0.3048780487804878</v>
      </c>
      <c r="L29" s="304">
        <v>0.24267782426778242</v>
      </c>
      <c r="M29" s="300">
        <v>0.31404958677685951</v>
      </c>
      <c r="N29" s="299">
        <f>(M29-L29)*100</f>
        <v>7.137176250907709</v>
      </c>
      <c r="O29" s="304">
        <v>0.37944664031620551</v>
      </c>
      <c r="P29" s="304">
        <v>0.23603351955307261</v>
      </c>
      <c r="Q29" s="300">
        <v>0.31070889894419307</v>
      </c>
      <c r="R29" s="299">
        <f>(Q29-P29)*100</f>
        <v>7.4675379391120451</v>
      </c>
      <c r="S29" s="304">
        <v>0.29552238805970149</v>
      </c>
      <c r="T29" s="304">
        <v>0.20385674931129477</v>
      </c>
      <c r="U29" s="300">
        <v>0.23863636363636365</v>
      </c>
      <c r="V29" s="299">
        <f>(U29-T29)*100</f>
        <v>3.4779614325068877</v>
      </c>
    </row>
    <row r="30" spans="1:22" ht="16" x14ac:dyDescent="0.2">
      <c r="A30" s="314">
        <v>18</v>
      </c>
      <c r="B30" s="291" t="s">
        <v>120</v>
      </c>
      <c r="C30" s="301">
        <v>0.38488460083238746</v>
      </c>
      <c r="D30" s="301">
        <v>0.41995073891625617</v>
      </c>
      <c r="E30" s="300">
        <v>0.38636363636363635</v>
      </c>
      <c r="F30" s="299">
        <f>(E30-D30)*100</f>
        <v>-3.3587102552619816</v>
      </c>
      <c r="G30" s="301">
        <v>0.24832451499118166</v>
      </c>
      <c r="H30" s="301">
        <v>0.25734284032184207</v>
      </c>
      <c r="I30" s="300">
        <v>0.25267352703793383</v>
      </c>
      <c r="J30" s="299">
        <f>+(I30-H30)*100</f>
        <v>-0.46693132839082385</v>
      </c>
      <c r="K30" s="304">
        <v>0.26437323279924602</v>
      </c>
      <c r="L30" s="304">
        <v>0.31161324224908038</v>
      </c>
      <c r="M30" s="300">
        <v>0.26563916591115139</v>
      </c>
      <c r="N30" s="299">
        <f>(M30-L30)*100</f>
        <v>-4.5974076337928995</v>
      </c>
      <c r="O30" s="304">
        <v>0.29808262502470845</v>
      </c>
      <c r="P30" s="304">
        <v>0.32121329963056583</v>
      </c>
      <c r="Q30" s="300">
        <v>0.32136824324324326</v>
      </c>
      <c r="R30" s="299">
        <f>(Q30-P30)*100</f>
        <v>1.5494361267742729E-2</v>
      </c>
      <c r="S30" s="304">
        <v>0.26610978520286394</v>
      </c>
      <c r="T30" s="304">
        <v>0.26045236463331051</v>
      </c>
      <c r="U30" s="300">
        <v>0.27841291190316075</v>
      </c>
      <c r="V30" s="299">
        <f>(U30-T30)*100</f>
        <v>1.7960547269850247</v>
      </c>
    </row>
    <row r="31" spans="1:22" ht="32" x14ac:dyDescent="0.2">
      <c r="A31" s="313">
        <v>19</v>
      </c>
      <c r="B31" s="302" t="s">
        <v>262</v>
      </c>
      <c r="C31" s="301">
        <v>0.32548118356794026</v>
      </c>
      <c r="D31" s="301">
        <v>0.36071314867876475</v>
      </c>
      <c r="E31" s="300">
        <v>0.36490737504369103</v>
      </c>
      <c r="F31" s="299">
        <f>(E31-D31)*100</f>
        <v>0.4194226364926279</v>
      </c>
      <c r="G31" s="301">
        <v>0.3268416596104996</v>
      </c>
      <c r="H31" s="301">
        <v>0.39961941008563273</v>
      </c>
      <c r="I31" s="300">
        <v>0.40145395799676897</v>
      </c>
      <c r="J31" s="299">
        <f>+(I31-H31)*100</f>
        <v>0.18345479111362417</v>
      </c>
      <c r="K31" s="301">
        <v>0.37755102040816324</v>
      </c>
      <c r="L31" s="301">
        <v>0.45750000000000002</v>
      </c>
      <c r="M31" s="300">
        <v>0.38709677419354838</v>
      </c>
      <c r="N31" s="299">
        <f>(M31-L31)*100</f>
        <v>-7.0403225806451637</v>
      </c>
      <c r="O31" s="301">
        <v>0.34503311258278146</v>
      </c>
      <c r="P31" s="301">
        <v>0.40482128013300084</v>
      </c>
      <c r="Q31" s="300">
        <v>0.36151603498542273</v>
      </c>
      <c r="R31" s="299">
        <f>(Q31-P31)*100</f>
        <v>-4.3305245147578111</v>
      </c>
      <c r="S31" s="301">
        <v>0.30062477030503493</v>
      </c>
      <c r="T31" s="301">
        <v>0.38511590077267183</v>
      </c>
      <c r="U31" s="300">
        <v>0.37757336837494526</v>
      </c>
      <c r="V31" s="299">
        <f>(U31-T31)*100</f>
        <v>-0.75425323977265646</v>
      </c>
    </row>
    <row r="32" spans="1:22" s="32" customFormat="1" x14ac:dyDescent="0.2">
      <c r="A32" s="306" t="s">
        <v>261</v>
      </c>
      <c r="B32" s="306"/>
      <c r="C32" s="306"/>
      <c r="D32" s="306"/>
      <c r="E32" s="306"/>
      <c r="F32" s="306"/>
      <c r="G32" s="306"/>
      <c r="H32" s="306"/>
      <c r="I32" s="306"/>
      <c r="J32" s="306"/>
      <c r="K32" s="306"/>
      <c r="L32" s="306"/>
      <c r="M32" s="306"/>
      <c r="N32" s="306"/>
      <c r="O32" s="306"/>
      <c r="P32" s="306"/>
      <c r="Q32" s="306"/>
      <c r="R32" s="306"/>
      <c r="S32" s="306"/>
      <c r="T32" s="306"/>
      <c r="U32" s="306"/>
      <c r="V32" s="306"/>
    </row>
    <row r="33" spans="1:25" ht="32" x14ac:dyDescent="0.2">
      <c r="A33" s="313">
        <v>20</v>
      </c>
      <c r="B33" s="291" t="s">
        <v>260</v>
      </c>
      <c r="C33" s="301">
        <v>0.51346100471829037</v>
      </c>
      <c r="D33" s="301">
        <v>0.56285178236397748</v>
      </c>
      <c r="E33" s="300">
        <v>0.53137516688918551</v>
      </c>
      <c r="F33" s="299">
        <f>(E33-D33)*100</f>
        <v>-3.1476615474791969</v>
      </c>
      <c r="G33" s="301">
        <v>0.45195783132530121</v>
      </c>
      <c r="H33" s="301">
        <v>0.46758273659763883</v>
      </c>
      <c r="I33" s="300">
        <v>0.49525745257452569</v>
      </c>
      <c r="J33" s="299">
        <f>+(I33-H33)*100</f>
        <v>2.7674715976886866</v>
      </c>
      <c r="K33" s="304">
        <v>0.45956873315363878</v>
      </c>
      <c r="L33" s="304">
        <v>0.47478474784747848</v>
      </c>
      <c r="M33" s="300">
        <v>0.45789473684210524</v>
      </c>
      <c r="N33" s="299">
        <f>(M33-L33)*100</f>
        <v>-1.689001100537324</v>
      </c>
      <c r="O33" s="304">
        <v>0.37761793949650946</v>
      </c>
      <c r="P33" s="304">
        <v>0.41781643671265745</v>
      </c>
      <c r="Q33" s="300">
        <v>0.41631799163179917</v>
      </c>
      <c r="R33" s="299">
        <f>(Q33-P33)*100</f>
        <v>-0.14984450808582794</v>
      </c>
      <c r="S33" s="304">
        <v>0.39991993594875896</v>
      </c>
      <c r="T33" s="300">
        <v>0.42246294184720634</v>
      </c>
      <c r="U33" s="300">
        <v>0.51340206185567006</v>
      </c>
      <c r="V33" s="299">
        <f>(U33-T33)*100</f>
        <v>9.0939120008463714</v>
      </c>
    </row>
    <row r="34" spans="1:25" ht="32" x14ac:dyDescent="0.2">
      <c r="A34" s="313">
        <v>21</v>
      </c>
      <c r="B34" s="291" t="s">
        <v>259</v>
      </c>
      <c r="C34" s="301">
        <v>0.79682959048877144</v>
      </c>
      <c r="D34" s="301">
        <v>0.82440561443712401</v>
      </c>
      <c r="E34" s="300">
        <v>0.78146540719938729</v>
      </c>
      <c r="F34" s="299">
        <f>(E34-D34)*100</f>
        <v>-4.2940207237736727</v>
      </c>
      <c r="G34" s="301">
        <v>0.75718506580714484</v>
      </c>
      <c r="H34" s="301">
        <v>0.75817666752510948</v>
      </c>
      <c r="I34" s="300">
        <v>0.74375793482860764</v>
      </c>
      <c r="J34" s="299">
        <f>+(I34-H34)*100</f>
        <v>-1.4418732696501846</v>
      </c>
      <c r="K34" s="304">
        <v>0.7447698744769875</v>
      </c>
      <c r="L34" s="304">
        <v>0.76868327402135228</v>
      </c>
      <c r="M34" s="300">
        <v>0.76434426229508201</v>
      </c>
      <c r="N34" s="299">
        <f>(M34-L34)*100</f>
        <v>-0.43390117262702699</v>
      </c>
      <c r="O34" s="304">
        <v>0.77611940298507465</v>
      </c>
      <c r="P34" s="304">
        <v>0.77087256748273703</v>
      </c>
      <c r="Q34" s="300">
        <v>0.75876662636033854</v>
      </c>
      <c r="R34" s="299">
        <f>(Q34-P34)*100</f>
        <v>-1.2105941122398489</v>
      </c>
      <c r="S34" s="304">
        <v>0.79073419709462112</v>
      </c>
      <c r="T34" s="304">
        <v>0.77644492911668483</v>
      </c>
      <c r="U34" s="300">
        <v>0.76359550561797751</v>
      </c>
      <c r="V34" s="299">
        <f>(U34-T34)*100</f>
        <v>-1.2849423498707324</v>
      </c>
    </row>
    <row r="35" spans="1:25" ht="18" x14ac:dyDescent="0.2">
      <c r="A35" s="312">
        <v>22</v>
      </c>
      <c r="B35" s="302" t="s">
        <v>258</v>
      </c>
      <c r="C35" s="311">
        <v>5.6703507928880348E-2</v>
      </c>
      <c r="D35" s="311">
        <v>5.2883263009845291E-2</v>
      </c>
      <c r="E35" s="300">
        <v>4.933224311801581E-2</v>
      </c>
      <c r="F35" s="299">
        <f>(E35-D35)*100</f>
        <v>-0.35510198918294811</v>
      </c>
      <c r="G35" s="311">
        <v>9.7957639939485627E-2</v>
      </c>
      <c r="H35" s="311">
        <v>9.7118678218819268E-2</v>
      </c>
      <c r="I35" s="300">
        <v>7.9234483992130206E-2</v>
      </c>
      <c r="J35" s="299">
        <f>+(I35-H35)*100</f>
        <v>-1.7884194226689063</v>
      </c>
      <c r="K35" s="304">
        <v>6.1855670103092786E-2</v>
      </c>
      <c r="L35" s="304">
        <v>8.0291970802919707E-2</v>
      </c>
      <c r="M35" s="300">
        <v>0.10833333333333334</v>
      </c>
      <c r="N35" s="299">
        <f>(M35-L35)*100</f>
        <v>2.8041362530413632</v>
      </c>
      <c r="O35" s="304">
        <v>0.11313347608850821</v>
      </c>
      <c r="P35" s="304">
        <v>0.10822108685555039</v>
      </c>
      <c r="Q35" s="300">
        <v>7.2965879265091863E-2</v>
      </c>
      <c r="R35" s="299">
        <f>(Q35-P35)*100</f>
        <v>-3.5255207590458526</v>
      </c>
      <c r="S35" s="304">
        <v>0.13560606060606062</v>
      </c>
      <c r="T35" s="304">
        <v>0.13691026827012026</v>
      </c>
      <c r="U35" s="300">
        <v>0.11407543698252071</v>
      </c>
      <c r="V35" s="299">
        <f>(U35-T35)*100</f>
        <v>-2.2834831287599555</v>
      </c>
    </row>
    <row r="36" spans="1:25" s="32" customFormat="1" x14ac:dyDescent="0.2">
      <c r="A36" s="306" t="s">
        <v>257</v>
      </c>
      <c r="B36" s="306"/>
      <c r="C36" s="306"/>
      <c r="D36" s="306"/>
      <c r="E36" s="306"/>
      <c r="F36" s="306"/>
      <c r="G36" s="306"/>
      <c r="H36" s="306"/>
      <c r="I36" s="306"/>
      <c r="J36" s="306"/>
      <c r="K36" s="306"/>
      <c r="L36" s="306"/>
      <c r="M36" s="306"/>
      <c r="N36" s="306"/>
      <c r="O36" s="306"/>
      <c r="P36" s="306"/>
      <c r="Q36" s="306"/>
      <c r="R36" s="306"/>
      <c r="S36" s="306"/>
      <c r="T36" s="306"/>
      <c r="U36" s="306"/>
      <c r="V36" s="306"/>
    </row>
    <row r="37" spans="1:25" ht="32" x14ac:dyDescent="0.2">
      <c r="A37" s="292">
        <v>23</v>
      </c>
      <c r="B37" s="291" t="s">
        <v>256</v>
      </c>
      <c r="C37" s="301">
        <v>0.97433479201247419</v>
      </c>
      <c r="D37" s="301">
        <v>0.97228471590637111</v>
      </c>
      <c r="E37" s="300">
        <v>0.97854008860181241</v>
      </c>
      <c r="F37" s="299">
        <f>(E37-D37)*100</f>
        <v>0.62553726954412969</v>
      </c>
      <c r="G37" s="301">
        <v>0.97796578868394934</v>
      </c>
      <c r="H37" s="301">
        <v>0.97502262083503199</v>
      </c>
      <c r="I37" s="300">
        <v>0.98006928370590152</v>
      </c>
      <c r="J37" s="299">
        <f>+(I37-H37)*100</f>
        <v>0.50466628708695227</v>
      </c>
      <c r="K37" s="304">
        <v>0.977370380979662</v>
      </c>
      <c r="L37" s="304">
        <v>0.9761626116415153</v>
      </c>
      <c r="M37" s="300">
        <v>0.95357387673708482</v>
      </c>
      <c r="N37" s="299">
        <f>(M37-L37)*100</f>
        <v>-2.2588734904430474</v>
      </c>
      <c r="O37" s="304">
        <v>0.97290256501603134</v>
      </c>
      <c r="P37" s="304">
        <v>0.97540571773099538</v>
      </c>
      <c r="Q37" s="300">
        <v>0.97370912016659572</v>
      </c>
      <c r="R37" s="299">
        <f>(Q37-P37)*100</f>
        <v>-0.169659756439966</v>
      </c>
      <c r="S37" s="304">
        <v>0.50402091193963039</v>
      </c>
      <c r="T37" s="304">
        <v>0.49175664048405449</v>
      </c>
      <c r="U37" s="300">
        <v>0.51765015176501517</v>
      </c>
      <c r="V37" s="299">
        <f>(U37-T37)*100</f>
        <v>2.5893511280960677</v>
      </c>
    </row>
    <row r="38" spans="1:25" ht="16" x14ac:dyDescent="0.2">
      <c r="A38" s="292">
        <v>24</v>
      </c>
      <c r="B38" s="291" t="s">
        <v>255</v>
      </c>
      <c r="C38" s="301">
        <v>0.80815327831460204</v>
      </c>
      <c r="D38" s="301">
        <v>0.61059039650294322</v>
      </c>
      <c r="E38" s="300">
        <v>0.71448401910997494</v>
      </c>
      <c r="F38" s="299">
        <f>(E38-D38)*100</f>
        <v>10.389362260703173</v>
      </c>
      <c r="G38" s="301">
        <v>0.76951269762095809</v>
      </c>
      <c r="H38" s="301">
        <v>0.631473862536302</v>
      </c>
      <c r="I38" s="300">
        <v>0.70352787414590079</v>
      </c>
      <c r="J38" s="299">
        <f>+(I38-H38)*100</f>
        <v>7.2054011609598785</v>
      </c>
      <c r="K38" s="304">
        <v>0.75829692293390349</v>
      </c>
      <c r="L38" s="304">
        <v>0.58476761201310012</v>
      </c>
      <c r="M38" s="300">
        <v>0.6882793017456359</v>
      </c>
      <c r="N38" s="299">
        <f>(M38-L38)*100</f>
        <v>10.351168973253577</v>
      </c>
      <c r="O38" s="304">
        <v>0.7746414430268368</v>
      </c>
      <c r="P38" s="304">
        <v>0.64482597103120276</v>
      </c>
      <c r="Q38" s="300">
        <v>0.71448748611137269</v>
      </c>
      <c r="R38" s="299">
        <f>(Q38-P38)*100</f>
        <v>6.9661515080169938</v>
      </c>
      <c r="S38" s="304">
        <v>0.51560112957733439</v>
      </c>
      <c r="T38" s="304">
        <v>0.37049572335142095</v>
      </c>
      <c r="U38" s="300">
        <v>0.38462085139648922</v>
      </c>
      <c r="V38" s="299">
        <f>(U38-T38)*100</f>
        <v>1.4125128045068269</v>
      </c>
    </row>
    <row r="39" spans="1:25" ht="34" x14ac:dyDescent="0.2">
      <c r="A39" s="292" t="s">
        <v>254</v>
      </c>
      <c r="B39" s="302" t="s">
        <v>253</v>
      </c>
      <c r="C39" s="301">
        <v>0.76296512646766745</v>
      </c>
      <c r="D39" s="301">
        <v>0.65824762873859799</v>
      </c>
      <c r="E39" s="300">
        <v>0.7768006611430146</v>
      </c>
      <c r="F39" s="299">
        <f>(E39-D39)*100</f>
        <v>11.855303240441661</v>
      </c>
      <c r="G39" s="301">
        <v>0.78511629583569886</v>
      </c>
      <c r="H39" s="301">
        <v>0.75388476102021862</v>
      </c>
      <c r="I39" s="300">
        <v>0.8076926333257135</v>
      </c>
      <c r="J39" s="299">
        <f>+(I39-H39)*100</f>
        <v>5.3807872305494886</v>
      </c>
      <c r="K39" s="304">
        <v>0.78137682824105981</v>
      </c>
      <c r="L39" s="304">
        <v>0.6783347493627867</v>
      </c>
      <c r="M39" s="300">
        <v>0.81481128478841025</v>
      </c>
      <c r="N39" s="299">
        <f>(M39-L39)*100</f>
        <v>13.647653542562354</v>
      </c>
      <c r="O39" s="304">
        <v>0.77830407323715167</v>
      </c>
      <c r="P39" s="304">
        <v>0.75507777833592871</v>
      </c>
      <c r="Q39" s="300">
        <v>0.78709038077162097</v>
      </c>
      <c r="R39" s="299">
        <f>(Q39-P39)*100</f>
        <v>3.2012602435692261</v>
      </c>
      <c r="S39" s="304">
        <v>0.28236817495144234</v>
      </c>
      <c r="T39" s="304">
        <v>0.1910135307633393</v>
      </c>
      <c r="U39" s="300">
        <v>0.16349157966928293</v>
      </c>
      <c r="V39" s="299">
        <f>(U39-T39)*100</f>
        <v>-2.7521951094056361</v>
      </c>
    </row>
    <row r="40" spans="1:25" ht="34" x14ac:dyDescent="0.2">
      <c r="A40" s="292" t="s">
        <v>252</v>
      </c>
      <c r="B40" s="310" t="s">
        <v>251</v>
      </c>
      <c r="C40" s="301">
        <v>0.89200494343568781</v>
      </c>
      <c r="D40" s="301">
        <v>0.77178859280397982</v>
      </c>
      <c r="E40" s="300">
        <v>0.88718000183991097</v>
      </c>
      <c r="F40" s="299">
        <f>(E40-D40)*100</f>
        <v>11.539140903593115</v>
      </c>
      <c r="G40" s="301">
        <v>0.94026120274111813</v>
      </c>
      <c r="H40" s="301">
        <v>0.88866541403128063</v>
      </c>
      <c r="I40" s="300">
        <v>0.94661073566821696</v>
      </c>
      <c r="J40" s="299">
        <f>+(I40-H40)*100</f>
        <v>5.7945321636936331</v>
      </c>
      <c r="K40" s="304">
        <v>0.93349914135133538</v>
      </c>
      <c r="L40" s="304">
        <v>0.80509317307276584</v>
      </c>
      <c r="M40" s="300">
        <v>0.94405822289810992</v>
      </c>
      <c r="N40" s="299">
        <f>(M40-L40)*100</f>
        <v>13.896504982534408</v>
      </c>
      <c r="O40" s="304">
        <v>0.90807276861853325</v>
      </c>
      <c r="P40" s="304">
        <v>0.87480350894985037</v>
      </c>
      <c r="Q40" s="300">
        <v>0.89354063896278313</v>
      </c>
      <c r="R40" s="299">
        <f>(Q40-P40)*100</f>
        <v>1.8737130012932757</v>
      </c>
      <c r="S40" s="304">
        <v>0.3532417105195933</v>
      </c>
      <c r="T40" s="304">
        <v>0.2347005132731031</v>
      </c>
      <c r="U40" s="300">
        <v>0.1913875046142488</v>
      </c>
      <c r="V40" s="299">
        <f>(U40-T40)*100</f>
        <v>-4.3313008658854288</v>
      </c>
    </row>
    <row r="41" spans="1:25" ht="32" x14ac:dyDescent="0.2">
      <c r="A41" s="292" t="s">
        <v>250</v>
      </c>
      <c r="B41" s="291" t="s">
        <v>249</v>
      </c>
      <c r="C41" s="301">
        <v>0.44689400521285838</v>
      </c>
      <c r="D41" s="301">
        <v>0.43573264781491</v>
      </c>
      <c r="E41" s="300">
        <v>0.41218552521759866</v>
      </c>
      <c r="F41" s="299">
        <f>(E41-D41)*100</f>
        <v>-2.3547122597311345</v>
      </c>
      <c r="G41" s="301">
        <v>0.42240128928283643</v>
      </c>
      <c r="H41" s="301">
        <v>0.40708437166251332</v>
      </c>
      <c r="I41" s="300">
        <v>0.40874895514070769</v>
      </c>
      <c r="J41" s="299">
        <f>+(I41-H41)*100</f>
        <v>0.16645834781943702</v>
      </c>
      <c r="K41" s="304">
        <v>0.44480519480519481</v>
      </c>
      <c r="L41" s="304">
        <v>0.4338103756708408</v>
      </c>
      <c r="M41" s="300">
        <v>0.4047350620067644</v>
      </c>
      <c r="N41" s="299">
        <f>(M41-L41)*100</f>
        <v>-2.9075313664076399</v>
      </c>
      <c r="O41" s="304">
        <v>0.4703045685279188</v>
      </c>
      <c r="P41" s="304">
        <v>0.43715846994535518</v>
      </c>
      <c r="Q41" s="300">
        <v>0.43311160384331115</v>
      </c>
      <c r="R41" s="299">
        <f>(Q41-P41)*100</f>
        <v>-0.40468661020440222</v>
      </c>
      <c r="S41" s="304">
        <v>0.46365258774538964</v>
      </c>
      <c r="T41" s="304">
        <v>0.43931795386158473</v>
      </c>
      <c r="U41" s="300">
        <v>0.41591869060190073</v>
      </c>
      <c r="V41" s="299">
        <f>(U41-T41)*100</f>
        <v>-2.3399263259684</v>
      </c>
    </row>
    <row r="42" spans="1:25" ht="48" x14ac:dyDescent="0.2">
      <c r="A42" s="292" t="s">
        <v>248</v>
      </c>
      <c r="B42" s="291" t="s">
        <v>247</v>
      </c>
      <c r="C42" s="301">
        <v>0.25532145960034752</v>
      </c>
      <c r="D42" s="301">
        <v>0.23714652956298202</v>
      </c>
      <c r="E42" s="300">
        <v>0.21867175390485274</v>
      </c>
      <c r="F42" s="299">
        <f>(E42-D42)*100</f>
        <v>-1.8474775658129272</v>
      </c>
      <c r="G42" s="301">
        <v>0.20515713134568897</v>
      </c>
      <c r="H42" s="301">
        <v>0.19170523317906729</v>
      </c>
      <c r="I42" s="300">
        <v>0.19267205349679575</v>
      </c>
      <c r="J42" s="299">
        <f>+(I42-H42)*100</f>
        <v>9.6682031772846178E-2</v>
      </c>
      <c r="K42" s="304">
        <v>0.24675324675324675</v>
      </c>
      <c r="L42" s="304">
        <v>0.22450805008944544</v>
      </c>
      <c r="M42" s="300">
        <v>0.20293122886133033</v>
      </c>
      <c r="N42" s="299">
        <f>(M42-L42)*100</f>
        <v>-2.1576821228115106</v>
      </c>
      <c r="O42" s="304">
        <v>0.26700507614213198</v>
      </c>
      <c r="P42" s="304">
        <v>0.23642987249544625</v>
      </c>
      <c r="Q42" s="300">
        <v>0.23429416112342941</v>
      </c>
      <c r="R42" s="299">
        <f>(Q42-P42)*100</f>
        <v>-0.21357113720168464</v>
      </c>
      <c r="S42" s="304">
        <v>0.27828673408685306</v>
      </c>
      <c r="T42" s="304">
        <v>0.23671013039117353</v>
      </c>
      <c r="U42" s="300">
        <v>0.21937697993664201</v>
      </c>
      <c r="V42" s="299">
        <f>(U42-T42)*100</f>
        <v>-1.7333150454531516</v>
      </c>
    </row>
    <row r="43" spans="1:25" ht="32" x14ac:dyDescent="0.2">
      <c r="A43" s="309">
        <v>27</v>
      </c>
      <c r="B43" s="308" t="s">
        <v>126</v>
      </c>
      <c r="C43" s="301">
        <v>0.42456001581965591</v>
      </c>
      <c r="D43" s="301">
        <v>0.4620575106405066</v>
      </c>
      <c r="E43" s="300">
        <v>0.43000905705947468</v>
      </c>
      <c r="F43" s="299">
        <f>(E43-D43)*100</f>
        <v>-3.2048453581031922</v>
      </c>
      <c r="G43" s="301">
        <v>0.4382903981264637</v>
      </c>
      <c r="H43" s="301">
        <v>0.46128331236417708</v>
      </c>
      <c r="I43" s="300">
        <v>0.45529139490847886</v>
      </c>
      <c r="J43" s="299">
        <f>+(I43-H43)*100</f>
        <v>-0.59919174556982147</v>
      </c>
      <c r="K43" s="304">
        <v>0.43724420190995905</v>
      </c>
      <c r="L43" s="304">
        <v>0.44309462915601022</v>
      </c>
      <c r="M43" s="300">
        <v>0.43821391484942884</v>
      </c>
      <c r="N43" s="299">
        <f>(M43-L43)*100</f>
        <v>-0.48807143065813796</v>
      </c>
      <c r="O43" s="304">
        <v>0.41918077017414768</v>
      </c>
      <c r="P43" s="304">
        <v>0.45981595092024541</v>
      </c>
      <c r="Q43" s="300">
        <v>0.45894881484026107</v>
      </c>
      <c r="R43" s="299">
        <f>(Q43-P43)*100</f>
        <v>-8.6713607998434306E-2</v>
      </c>
      <c r="S43" s="304">
        <v>0.19596250901225667</v>
      </c>
      <c r="T43" s="304">
        <v>0.19242606717516392</v>
      </c>
      <c r="U43" s="300">
        <v>0.18755304101838755</v>
      </c>
      <c r="V43" s="299">
        <f>(U43-T43)*100</f>
        <v>-0.48730261567763722</v>
      </c>
    </row>
    <row r="44" spans="1:25" ht="34" x14ac:dyDescent="0.2">
      <c r="A44" s="292" t="s">
        <v>246</v>
      </c>
      <c r="B44" s="291" t="s">
        <v>245</v>
      </c>
      <c r="C44" s="301">
        <v>0.78947368421052633</v>
      </c>
      <c r="D44" s="301">
        <v>0.7923336141533277</v>
      </c>
      <c r="E44" s="300">
        <v>0.76367961934972239</v>
      </c>
      <c r="F44" s="299">
        <f>(E44-D44)*100</f>
        <v>-2.8653994803605309</v>
      </c>
      <c r="G44" s="301">
        <v>0.6964285714285714</v>
      </c>
      <c r="H44" s="301">
        <v>0.6897753679318358</v>
      </c>
      <c r="I44" s="300">
        <v>0.64580318379160639</v>
      </c>
      <c r="J44" s="299">
        <f>+(I44-H44)*100</f>
        <v>-4.3972184140229409</v>
      </c>
      <c r="K44" s="304">
        <v>0.67272727272727273</v>
      </c>
      <c r="L44" s="304">
        <v>0.67515923566878977</v>
      </c>
      <c r="M44" s="300">
        <v>0.63382899628252787</v>
      </c>
      <c r="N44" s="299">
        <f>(M44-L44)*100</f>
        <v>-4.1330239386261898</v>
      </c>
      <c r="O44" s="304">
        <v>0.67706576728499157</v>
      </c>
      <c r="P44" s="304">
        <v>0.69785794813979707</v>
      </c>
      <c r="Q44" s="300">
        <v>0.6492204899777283</v>
      </c>
      <c r="R44" s="299">
        <f>(Q44-P44)*100</f>
        <v>-4.863745816206877</v>
      </c>
      <c r="S44" s="304">
        <v>0.60933360505400447</v>
      </c>
      <c r="T44" s="304">
        <v>0.66804038738924376</v>
      </c>
      <c r="U44" s="300">
        <v>0.61369453924914674</v>
      </c>
      <c r="V44" s="299">
        <f>(U44-T44)*100</f>
        <v>-5.4345848140097015</v>
      </c>
    </row>
    <row r="45" spans="1:25" s="307" customFormat="1" ht="34" x14ac:dyDescent="0.2">
      <c r="A45" s="292" t="s">
        <v>244</v>
      </c>
      <c r="B45" s="291" t="s">
        <v>243</v>
      </c>
      <c r="C45" s="301">
        <v>0.62548934319269245</v>
      </c>
      <c r="D45" s="301">
        <v>0.61120471777590568</v>
      </c>
      <c r="E45" s="300">
        <v>0.64829500396510709</v>
      </c>
      <c r="F45" s="299">
        <f>(E45-D45)*100</f>
        <v>3.7090286189201405</v>
      </c>
      <c r="G45" s="301">
        <v>0.52589285714285716</v>
      </c>
      <c r="H45" s="301">
        <v>0.54879938032532916</v>
      </c>
      <c r="I45" s="300">
        <v>0.55173661360347326</v>
      </c>
      <c r="J45" s="299">
        <f>+(I45-H45)*100</f>
        <v>0.29372332781441024</v>
      </c>
      <c r="K45" s="304">
        <v>0.44772727272727275</v>
      </c>
      <c r="L45" s="304">
        <v>0.5138004246284501</v>
      </c>
      <c r="M45" s="300">
        <v>0.54646840148698883</v>
      </c>
      <c r="N45" s="299">
        <f>(M45-L45)*100</f>
        <v>3.2667976858538728</v>
      </c>
      <c r="O45" s="304">
        <v>0.54890387858347389</v>
      </c>
      <c r="P45" s="304">
        <v>0.52311161217587376</v>
      </c>
      <c r="Q45" s="300">
        <v>0.52004454342984407</v>
      </c>
      <c r="R45" s="299">
        <f>(Q45-P45)*100</f>
        <v>-0.30670687460296886</v>
      </c>
      <c r="S45" s="304">
        <v>0.48318728347259016</v>
      </c>
      <c r="T45" s="304">
        <v>0.48567896146713374</v>
      </c>
      <c r="U45" s="300">
        <v>0.5034129692832765</v>
      </c>
      <c r="V45" s="299">
        <f>(U45-T45)*100</f>
        <v>1.7734007816142761</v>
      </c>
      <c r="X45" s="157"/>
      <c r="Y45" s="157"/>
    </row>
    <row r="46" spans="1:25" s="305" customFormat="1" x14ac:dyDescent="0.2">
      <c r="A46" s="306" t="s">
        <v>242</v>
      </c>
      <c r="B46" s="306"/>
      <c r="C46" s="306"/>
      <c r="D46" s="306"/>
      <c r="E46" s="306"/>
      <c r="F46" s="306"/>
      <c r="G46" s="306"/>
      <c r="H46" s="306"/>
      <c r="I46" s="306"/>
      <c r="J46" s="306"/>
      <c r="K46" s="306"/>
      <c r="L46" s="306"/>
      <c r="M46" s="306"/>
      <c r="N46" s="306"/>
      <c r="O46" s="306"/>
      <c r="P46" s="306"/>
      <c r="Q46" s="306"/>
      <c r="R46" s="306"/>
      <c r="S46" s="306"/>
      <c r="T46" s="306"/>
      <c r="U46" s="306"/>
      <c r="V46" s="306"/>
    </row>
    <row r="47" spans="1:25" s="305" customFormat="1" ht="34" x14ac:dyDescent="0.2">
      <c r="A47" s="303" t="s">
        <v>241</v>
      </c>
      <c r="B47" s="302" t="s">
        <v>240</v>
      </c>
      <c r="C47" s="233" t="s">
        <v>229</v>
      </c>
      <c r="D47" s="301">
        <v>0.71391403028038414</v>
      </c>
      <c r="E47" s="300">
        <v>0.82043067732922248</v>
      </c>
      <c r="F47" s="299">
        <f>(E47-D47)*100</f>
        <v>10.651664704883835</v>
      </c>
      <c r="G47" s="233" t="s">
        <v>229</v>
      </c>
      <c r="H47" s="301">
        <v>0.80959963166880888</v>
      </c>
      <c r="I47" s="300">
        <v>0.8565833082253691</v>
      </c>
      <c r="J47" s="299">
        <f>(I47-H47)*100</f>
        <v>4.6983676556560212</v>
      </c>
      <c r="K47" s="233" t="s">
        <v>229</v>
      </c>
      <c r="L47" s="233">
        <v>0.76086669309023647</v>
      </c>
      <c r="M47" s="300">
        <v>0.82571087691389944</v>
      </c>
      <c r="N47" s="299">
        <f>(M47-L47)*100</f>
        <v>6.4844183823662966</v>
      </c>
      <c r="O47" s="233" t="s">
        <v>229</v>
      </c>
      <c r="P47" s="233">
        <v>0.79434314131786155</v>
      </c>
      <c r="Q47" s="300">
        <v>0.81835528971413896</v>
      </c>
      <c r="R47" s="299">
        <f>(Q47-P47)*100</f>
        <v>2.4012148396277411</v>
      </c>
      <c r="S47" s="233" t="s">
        <v>229</v>
      </c>
      <c r="T47" s="233">
        <v>0.10729036150169381</v>
      </c>
      <c r="U47" s="300">
        <v>0.13657561625582945</v>
      </c>
      <c r="V47" s="299">
        <f>(U47-T47)*100</f>
        <v>2.9285254754135641</v>
      </c>
      <c r="X47" s="157"/>
      <c r="Y47" s="157"/>
    </row>
    <row r="48" spans="1:25" s="305" customFormat="1" ht="34" x14ac:dyDescent="0.2">
      <c r="A48" s="303" t="s">
        <v>239</v>
      </c>
      <c r="B48" s="302" t="s">
        <v>238</v>
      </c>
      <c r="C48" s="233" t="s">
        <v>229</v>
      </c>
      <c r="D48" s="301">
        <v>0.66957213779512637</v>
      </c>
      <c r="E48" s="300">
        <v>0.79856115107913672</v>
      </c>
      <c r="F48" s="299">
        <f>(E48-D48)*100</f>
        <v>12.898901328401035</v>
      </c>
      <c r="G48" s="233" t="s">
        <v>229</v>
      </c>
      <c r="H48" s="301">
        <v>0.78127575407944616</v>
      </c>
      <c r="I48" s="300">
        <v>0.84121293145357312</v>
      </c>
      <c r="J48" s="299">
        <f>(I48-H48)*100</f>
        <v>5.9937177374126964</v>
      </c>
      <c r="K48" s="233" t="s">
        <v>229</v>
      </c>
      <c r="L48" s="233">
        <v>0.72409909909909909</v>
      </c>
      <c r="M48" s="300">
        <v>0.79175065901690189</v>
      </c>
      <c r="N48" s="299">
        <f>(M48-L48)*100</f>
        <v>6.765155991780281</v>
      </c>
      <c r="O48" s="233" t="s">
        <v>229</v>
      </c>
      <c r="P48" s="233">
        <v>0.77299988683942511</v>
      </c>
      <c r="Q48" s="300">
        <v>0.80592086205897684</v>
      </c>
      <c r="R48" s="299">
        <f>(Q48-P48)*100</f>
        <v>3.2920975219551729</v>
      </c>
      <c r="S48" s="233" t="s">
        <v>229</v>
      </c>
      <c r="T48" s="233">
        <v>9.3770244007773701E-2</v>
      </c>
      <c r="U48" s="300">
        <v>0.15749448508069197</v>
      </c>
      <c r="V48" s="299">
        <f>(U48-T48)*100</f>
        <v>6.3724241072918266</v>
      </c>
      <c r="X48" s="157"/>
      <c r="Y48" s="157"/>
    </row>
    <row r="49" spans="1:25" s="305" customFormat="1" ht="34" x14ac:dyDescent="0.2">
      <c r="A49" s="303" t="s">
        <v>237</v>
      </c>
      <c r="B49" s="302" t="s">
        <v>236</v>
      </c>
      <c r="C49" s="233" t="s">
        <v>229</v>
      </c>
      <c r="D49" s="301">
        <v>0.41620538270662338</v>
      </c>
      <c r="E49" s="300">
        <v>0.53774151996565045</v>
      </c>
      <c r="F49" s="299">
        <f>(E49-D49)*100</f>
        <v>12.153613725902707</v>
      </c>
      <c r="G49" s="233" t="s">
        <v>229</v>
      </c>
      <c r="H49" s="301">
        <v>0.60906225374310485</v>
      </c>
      <c r="I49" s="300">
        <v>0.66666666666666663</v>
      </c>
      <c r="J49" s="299">
        <f>(I49-H49)*100</f>
        <v>5.7604412923561776</v>
      </c>
      <c r="K49" s="233" t="s">
        <v>229</v>
      </c>
      <c r="L49" s="233">
        <v>0.50482832618025753</v>
      </c>
      <c r="M49" s="300">
        <v>0.51454363089267807</v>
      </c>
      <c r="N49" s="299">
        <f>(M49-L49)*100</f>
        <v>0.97153047124205472</v>
      </c>
      <c r="O49" s="233" t="s">
        <v>229</v>
      </c>
      <c r="P49" s="233">
        <v>0.5672268907563025</v>
      </c>
      <c r="Q49" s="300">
        <v>0.58400705571071587</v>
      </c>
      <c r="R49" s="299">
        <f>(Q49-P49)*100</f>
        <v>1.6780164954413368</v>
      </c>
      <c r="S49" s="233" t="s">
        <v>229</v>
      </c>
      <c r="T49" s="233">
        <v>7.8594214057859421E-2</v>
      </c>
      <c r="U49" s="300">
        <v>8.0987606878662702E-2</v>
      </c>
      <c r="V49" s="299">
        <f>(U49-T49)*100</f>
        <v>0.23933928208032806</v>
      </c>
      <c r="X49" s="157"/>
      <c r="Y49" s="157"/>
    </row>
    <row r="50" spans="1:25" s="305" customFormat="1" ht="34" x14ac:dyDescent="0.2">
      <c r="A50" s="303" t="s">
        <v>235</v>
      </c>
      <c r="B50" s="302" t="s">
        <v>234</v>
      </c>
      <c r="C50" s="233" t="s">
        <v>229</v>
      </c>
      <c r="D50" s="301">
        <v>0.65514973833465762</v>
      </c>
      <c r="E50" s="300">
        <v>0.77338456990836535</v>
      </c>
      <c r="F50" s="299">
        <f>(E50-D50)*100</f>
        <v>11.823483157370774</v>
      </c>
      <c r="G50" s="233" t="s">
        <v>229</v>
      </c>
      <c r="H50" s="301">
        <v>0.77382503783420209</v>
      </c>
      <c r="I50" s="300">
        <v>0.82368695134652581</v>
      </c>
      <c r="J50" s="299">
        <f>(I50-H50)*100</f>
        <v>4.9861913512323719</v>
      </c>
      <c r="K50" s="233" t="s">
        <v>229</v>
      </c>
      <c r="L50" s="233">
        <v>0.7146976140704967</v>
      </c>
      <c r="M50" s="300">
        <v>0.76674530721099599</v>
      </c>
      <c r="N50" s="299">
        <f>(M50-L50)*100</f>
        <v>5.204769314049928</v>
      </c>
      <c r="O50" s="233" t="s">
        <v>229</v>
      </c>
      <c r="P50" s="233">
        <v>0.7588659136112883</v>
      </c>
      <c r="Q50" s="300">
        <v>0.78310435545162238</v>
      </c>
      <c r="R50" s="299">
        <f>(Q50-P50)*100</f>
        <v>2.423844184033408</v>
      </c>
      <c r="S50" s="233" t="s">
        <v>229</v>
      </c>
      <c r="T50" s="233">
        <v>9.4034846794266588E-2</v>
      </c>
      <c r="U50" s="300">
        <v>0.12341683317095725</v>
      </c>
      <c r="V50" s="299">
        <f>(U50-T50)*100</f>
        <v>2.9381986376690663</v>
      </c>
      <c r="X50" s="157"/>
      <c r="Y50" s="157"/>
    </row>
    <row r="51" spans="1:25" ht="32" x14ac:dyDescent="0.2">
      <c r="A51" s="303" t="s">
        <v>233</v>
      </c>
      <c r="B51" s="302" t="s">
        <v>232</v>
      </c>
      <c r="C51" s="301">
        <v>0.79759584145549056</v>
      </c>
      <c r="D51" s="301">
        <v>0.80788919000301118</v>
      </c>
      <c r="E51" s="300">
        <v>0.75752300422780405</v>
      </c>
      <c r="F51" s="299">
        <f>(E51-D51)*100</f>
        <v>-5.0366185775207128</v>
      </c>
      <c r="G51" s="301">
        <v>0.84223961878829134</v>
      </c>
      <c r="H51" s="301">
        <v>0.82923299565846598</v>
      </c>
      <c r="I51" s="300">
        <v>0.83028720626631858</v>
      </c>
      <c r="J51" s="299">
        <f>(I51-H51)*100</f>
        <v>0.10542106078526015</v>
      </c>
      <c r="K51" s="304">
        <v>0.81538461538461537</v>
      </c>
      <c r="L51" s="304">
        <v>0.79649890590809624</v>
      </c>
      <c r="M51" s="300">
        <v>0.86035613870665417</v>
      </c>
      <c r="N51" s="299">
        <f>(M51-L51)*100</f>
        <v>6.3857232798557924</v>
      </c>
      <c r="O51" s="304">
        <v>0.83903045369794904</v>
      </c>
      <c r="P51" s="304">
        <v>0.81117105680736279</v>
      </c>
      <c r="Q51" s="300">
        <v>0.79653532608695654</v>
      </c>
      <c r="R51" s="299">
        <f>(Q51-P51)*100</f>
        <v>-1.4635730720406248</v>
      </c>
      <c r="S51" s="304">
        <v>0.38202247191011235</v>
      </c>
      <c r="T51" s="304">
        <v>0.26829268292682928</v>
      </c>
      <c r="U51" s="300">
        <v>0.203125</v>
      </c>
      <c r="V51" s="299">
        <f>(U51-T51)*100</f>
        <v>-6.5167682926829285</v>
      </c>
      <c r="W51" s="298"/>
    </row>
    <row r="52" spans="1:25" ht="34" x14ac:dyDescent="0.2">
      <c r="A52" s="303" t="s">
        <v>231</v>
      </c>
      <c r="B52" s="302" t="s">
        <v>230</v>
      </c>
      <c r="C52" s="233" t="s">
        <v>229</v>
      </c>
      <c r="D52" s="301">
        <v>0.89684908789386397</v>
      </c>
      <c r="E52" s="300">
        <v>0.83311258278145695</v>
      </c>
      <c r="F52" s="299">
        <f>(E52-D52)*100</f>
        <v>-6.3736505112407027</v>
      </c>
      <c r="G52" s="233" t="s">
        <v>229</v>
      </c>
      <c r="H52" s="301">
        <v>0.92905525846702319</v>
      </c>
      <c r="I52" s="300">
        <v>0.90824261275272167</v>
      </c>
      <c r="J52" s="299">
        <f>(I52-H52)*100</f>
        <v>-2.0812645714301525</v>
      </c>
      <c r="K52" s="233" t="s">
        <v>229</v>
      </c>
      <c r="L52" s="233">
        <v>0.88615782664941789</v>
      </c>
      <c r="M52" s="300">
        <v>0.90521327014218012</v>
      </c>
      <c r="N52" s="299">
        <f>(M52-L52)*100</f>
        <v>1.9055443492762225</v>
      </c>
      <c r="O52" s="233" t="s">
        <v>229</v>
      </c>
      <c r="P52" s="233">
        <v>0.92342978122794639</v>
      </c>
      <c r="Q52" s="300">
        <v>0.8909218859957776</v>
      </c>
      <c r="R52" s="299">
        <f>(Q52-P52)*100</f>
        <v>-3.2507895232168793</v>
      </c>
      <c r="S52" s="233" t="s">
        <v>229</v>
      </c>
      <c r="T52" s="233">
        <v>0.32318710832587288</v>
      </c>
      <c r="U52" s="300">
        <v>0.26504394861392833</v>
      </c>
      <c r="V52" s="299">
        <f>(U52-T52)*100</f>
        <v>-5.8143159711944561</v>
      </c>
      <c r="W52" s="298"/>
    </row>
    <row r="53" spans="1:25" ht="34" x14ac:dyDescent="0.2">
      <c r="A53" s="292">
        <v>31</v>
      </c>
      <c r="B53" s="291" t="s">
        <v>228</v>
      </c>
      <c r="C53" s="297">
        <v>81.878931569186065</v>
      </c>
      <c r="D53" s="297">
        <v>60.37389674140713</v>
      </c>
      <c r="E53" s="294">
        <v>67.797939427237367</v>
      </c>
      <c r="F53" s="287">
        <f>(E53-D53)</f>
        <v>7.4240426858302371</v>
      </c>
      <c r="G53" s="297">
        <v>57.236969641624093</v>
      </c>
      <c r="H53" s="297">
        <v>40.814504518840771</v>
      </c>
      <c r="I53" s="294">
        <v>48.02464305041002</v>
      </c>
      <c r="J53" s="287">
        <f>(I53-H53)</f>
        <v>7.2101385315692497</v>
      </c>
      <c r="K53" s="295">
        <v>70.527884366803107</v>
      </c>
      <c r="L53" s="295">
        <v>48.344525907214589</v>
      </c>
      <c r="M53" s="296">
        <v>47.456856419028647</v>
      </c>
      <c r="N53" s="287">
        <f>(M53-L53)</f>
        <v>-0.88766948818594216</v>
      </c>
      <c r="O53" s="295">
        <v>55.721650431775998</v>
      </c>
      <c r="P53" s="295">
        <v>37.368459517633163</v>
      </c>
      <c r="Q53" s="296">
        <v>44.494072903972182</v>
      </c>
      <c r="R53" s="287">
        <f>(Q53-P53)</f>
        <v>7.125613386339019</v>
      </c>
      <c r="S53" s="295">
        <v>40.903660038176533</v>
      </c>
      <c r="T53" s="295">
        <v>28.822945291792237</v>
      </c>
      <c r="U53" s="294">
        <v>30.651154392997004</v>
      </c>
      <c r="V53" s="287">
        <f>(U53-T53)</f>
        <v>1.8282091012047665</v>
      </c>
    </row>
    <row r="54" spans="1:25" ht="34" x14ac:dyDescent="0.2">
      <c r="A54" s="292" t="s">
        <v>227</v>
      </c>
      <c r="B54" s="293" t="s">
        <v>226</v>
      </c>
      <c r="C54" s="290">
        <v>0.14987389920205069</v>
      </c>
      <c r="D54" s="290">
        <v>0.15723243054950797</v>
      </c>
      <c r="E54" s="288">
        <v>0.14781989396217457</v>
      </c>
      <c r="F54" s="287">
        <f>(E54-D54)*100</f>
        <v>-0.94125365873334033</v>
      </c>
      <c r="G54" s="290">
        <v>0.12860962566844919</v>
      </c>
      <c r="H54" s="290">
        <v>0.12736825956891923</v>
      </c>
      <c r="I54" s="288">
        <v>0.12130292240984242</v>
      </c>
      <c r="J54" s="287">
        <f>+(I54-H54)*100</f>
        <v>-0.60653371590768113</v>
      </c>
      <c r="K54" s="289">
        <v>0.13718503435988802</v>
      </c>
      <c r="L54" s="289">
        <v>0.1342069588793493</v>
      </c>
      <c r="M54" s="288">
        <v>0.1070675105485232</v>
      </c>
      <c r="N54" s="287">
        <f>(M54-L54)*100</f>
        <v>-2.7139448330826097</v>
      </c>
      <c r="O54" s="289">
        <v>0.12130479102956167</v>
      </c>
      <c r="P54" s="289">
        <v>0.12100218278447376</v>
      </c>
      <c r="Q54" s="288">
        <v>0.110953634338935</v>
      </c>
      <c r="R54" s="287">
        <f>(Q54-P54)*100</f>
        <v>-1.0048548445538763</v>
      </c>
      <c r="S54" s="289">
        <v>0.10481736368448914</v>
      </c>
      <c r="T54" s="289">
        <v>0.11377762430939227</v>
      </c>
      <c r="U54" s="288">
        <v>0.11695880612830589</v>
      </c>
      <c r="V54" s="287">
        <f>(U54-T54)*100</f>
        <v>0.31811818189136226</v>
      </c>
    </row>
    <row r="55" spans="1:25" ht="18" x14ac:dyDescent="0.2">
      <c r="A55" s="292" t="s">
        <v>225</v>
      </c>
      <c r="B55" s="291" t="s">
        <v>224</v>
      </c>
      <c r="C55" s="290">
        <v>0.13601880542793032</v>
      </c>
      <c r="D55" s="290">
        <v>0.13706531890347745</v>
      </c>
      <c r="E55" s="288">
        <v>0.13160987074030553</v>
      </c>
      <c r="F55" s="287">
        <f>(E55-D55)*100</f>
        <v>-0.5455448163171922</v>
      </c>
      <c r="G55" s="290">
        <v>0.12312552841187202</v>
      </c>
      <c r="H55" s="290">
        <v>0.12051190899395663</v>
      </c>
      <c r="I55" s="288">
        <v>0.11306792343627269</v>
      </c>
      <c r="J55" s="287">
        <f>+(I55-H55)*100</f>
        <v>-0.74439855576839409</v>
      </c>
      <c r="K55" s="289">
        <v>0.12728883638511518</v>
      </c>
      <c r="L55" s="289">
        <v>0.12818532818532818</v>
      </c>
      <c r="M55" s="288">
        <v>9.0114526823387581E-2</v>
      </c>
      <c r="N55" s="287">
        <f>(M55-L55)*100</f>
        <v>-3.8070801361940605</v>
      </c>
      <c r="O55" s="289">
        <v>0.10914371369683343</v>
      </c>
      <c r="P55" s="289">
        <v>0.10691399662731872</v>
      </c>
      <c r="Q55" s="288">
        <v>9.8633748801534041E-2</v>
      </c>
      <c r="R55" s="287">
        <f>(Q55-P55)*100</f>
        <v>-0.82802478257846812</v>
      </c>
      <c r="S55" s="289">
        <v>9.5781844726002402E-2</v>
      </c>
      <c r="T55" s="289">
        <v>0.10094847475006409</v>
      </c>
      <c r="U55" s="288">
        <v>0.10494312522933376</v>
      </c>
      <c r="V55" s="287">
        <f>(U55-T55)*100</f>
        <v>0.3994650479269668</v>
      </c>
    </row>
    <row r="56" spans="1:25" x14ac:dyDescent="0.2">
      <c r="A56" s="286"/>
      <c r="B56" s="285"/>
      <c r="C56" s="284"/>
      <c r="D56" s="284"/>
      <c r="E56" s="284"/>
      <c r="F56" s="231"/>
      <c r="G56" s="284"/>
      <c r="H56" s="284"/>
      <c r="I56" s="284"/>
      <c r="J56" s="282"/>
      <c r="K56" s="282"/>
      <c r="L56" s="282"/>
      <c r="M56" s="282"/>
      <c r="N56" s="283"/>
      <c r="O56" s="282"/>
      <c r="P56" s="282"/>
      <c r="Q56" s="282"/>
      <c r="R56" s="282"/>
      <c r="S56" s="282"/>
      <c r="T56" s="282"/>
      <c r="U56" s="282"/>
      <c r="V56" s="282"/>
    </row>
    <row r="57" spans="1:25" x14ac:dyDescent="0.2">
      <c r="A57" s="281" t="s">
        <v>223</v>
      </c>
      <c r="B57" s="281"/>
      <c r="C57" s="281"/>
      <c r="D57" s="281"/>
      <c r="E57" s="281"/>
      <c r="F57" s="281"/>
      <c r="G57" s="268"/>
      <c r="H57" s="267"/>
      <c r="I57" s="267"/>
      <c r="J57" s="269"/>
      <c r="K57" s="267"/>
      <c r="L57" s="269"/>
      <c r="M57" s="269"/>
      <c r="N57" s="268"/>
      <c r="O57" s="269"/>
      <c r="P57" s="268"/>
      <c r="Q57" s="268"/>
      <c r="R57" s="267"/>
      <c r="S57" s="157"/>
      <c r="T57" s="157"/>
      <c r="U57" s="157"/>
      <c r="V57" s="157"/>
    </row>
    <row r="58" spans="1:25" x14ac:dyDescent="0.2">
      <c r="A58" s="280" t="s">
        <v>222</v>
      </c>
      <c r="B58" s="280"/>
      <c r="C58" s="280"/>
      <c r="D58" s="280"/>
      <c r="E58" s="280"/>
      <c r="F58" s="280"/>
      <c r="G58" s="268"/>
      <c r="H58" s="267"/>
      <c r="I58" s="267"/>
      <c r="J58" s="269"/>
      <c r="K58" s="267"/>
      <c r="L58" s="269"/>
      <c r="M58" s="269"/>
      <c r="N58" s="268"/>
      <c r="O58" s="269"/>
      <c r="P58" s="268"/>
      <c r="Q58" s="268"/>
      <c r="R58" s="267"/>
      <c r="S58" s="157"/>
      <c r="T58" s="157"/>
      <c r="U58" s="157"/>
      <c r="V58" s="157"/>
    </row>
    <row r="59" spans="1:25" ht="15" customHeight="1" x14ac:dyDescent="0.2">
      <c r="A59" s="274" t="s">
        <v>221</v>
      </c>
      <c r="B59" s="274"/>
      <c r="C59" s="274"/>
      <c r="D59" s="274"/>
      <c r="E59" s="274"/>
      <c r="F59" s="274"/>
      <c r="G59" s="274"/>
      <c r="H59" s="267"/>
      <c r="I59" s="267"/>
      <c r="J59" s="269"/>
      <c r="K59" s="267"/>
      <c r="L59" s="269"/>
      <c r="M59" s="269"/>
      <c r="N59" s="268"/>
      <c r="O59" s="269"/>
      <c r="P59" s="268"/>
      <c r="Q59" s="268"/>
      <c r="R59" s="267"/>
      <c r="S59" s="157"/>
      <c r="T59" s="157"/>
      <c r="U59" s="157"/>
      <c r="V59" s="157"/>
    </row>
    <row r="60" spans="1:25" ht="15.75" customHeight="1" x14ac:dyDescent="0.2">
      <c r="A60" s="275" t="s">
        <v>220</v>
      </c>
      <c r="B60" s="275"/>
      <c r="C60" s="275"/>
      <c r="D60" s="275"/>
      <c r="E60" s="275"/>
      <c r="F60" s="275"/>
      <c r="G60" s="268"/>
      <c r="H60" s="267"/>
      <c r="I60" s="267"/>
      <c r="J60" s="269"/>
      <c r="K60" s="267"/>
      <c r="L60" s="269"/>
      <c r="M60" s="269"/>
      <c r="N60" s="268"/>
      <c r="O60" s="269"/>
      <c r="P60" s="268"/>
      <c r="Q60" s="268"/>
      <c r="R60" s="267"/>
      <c r="S60" s="157"/>
      <c r="T60" s="157"/>
      <c r="U60" s="157"/>
      <c r="V60" s="157"/>
    </row>
    <row r="61" spans="1:25" ht="16" x14ac:dyDescent="0.2">
      <c r="A61" s="279" t="s">
        <v>219</v>
      </c>
      <c r="B61" s="278"/>
      <c r="C61" s="277"/>
      <c r="D61" s="270"/>
      <c r="E61" s="270"/>
      <c r="F61" s="276"/>
      <c r="G61" s="268"/>
      <c r="H61" s="267"/>
      <c r="I61" s="267"/>
      <c r="J61" s="269"/>
      <c r="K61" s="267"/>
      <c r="L61" s="269"/>
      <c r="M61" s="269"/>
      <c r="N61" s="268"/>
      <c r="O61" s="269"/>
      <c r="P61" s="268"/>
      <c r="Q61" s="268"/>
      <c r="R61" s="267"/>
      <c r="S61" s="157"/>
      <c r="T61" s="157"/>
      <c r="U61" s="157"/>
      <c r="V61" s="157"/>
    </row>
    <row r="62" spans="1:25" ht="26" customHeight="1" x14ac:dyDescent="0.2">
      <c r="A62" s="275" t="s">
        <v>218</v>
      </c>
      <c r="B62" s="275"/>
      <c r="C62" s="275"/>
      <c r="D62" s="275"/>
      <c r="E62" s="275"/>
      <c r="F62" s="275"/>
      <c r="G62" s="275"/>
      <c r="H62" s="267"/>
      <c r="I62" s="267"/>
      <c r="J62" s="269"/>
      <c r="K62" s="267"/>
      <c r="L62" s="269"/>
      <c r="M62" s="269"/>
      <c r="N62" s="268"/>
      <c r="O62" s="269"/>
      <c r="P62" s="268"/>
      <c r="Q62" s="268"/>
      <c r="R62" s="267"/>
      <c r="S62" s="157"/>
      <c r="T62" s="157"/>
      <c r="U62" s="157"/>
      <c r="V62" s="157"/>
    </row>
    <row r="63" spans="1:25" ht="18" customHeight="1" x14ac:dyDescent="0.2">
      <c r="A63" s="274"/>
      <c r="B63" s="274"/>
      <c r="C63" s="274"/>
      <c r="D63" s="274"/>
      <c r="E63" s="274"/>
      <c r="F63" s="274"/>
      <c r="G63" s="274"/>
      <c r="H63" s="267"/>
      <c r="I63" s="267"/>
      <c r="J63" s="269"/>
      <c r="K63" s="267"/>
      <c r="L63" s="269"/>
      <c r="M63" s="269"/>
      <c r="N63" s="268"/>
      <c r="O63" s="269"/>
      <c r="P63" s="268"/>
      <c r="Q63" s="268"/>
      <c r="R63" s="267"/>
      <c r="S63" s="157"/>
      <c r="T63" s="157"/>
      <c r="U63" s="157"/>
      <c r="V63" s="157"/>
    </row>
    <row r="64" spans="1:25" ht="16" x14ac:dyDescent="0.2">
      <c r="A64" s="273"/>
      <c r="B64" s="272"/>
      <c r="C64" s="271"/>
      <c r="D64" s="270"/>
      <c r="E64" s="270"/>
      <c r="F64" s="270"/>
      <c r="G64" s="268"/>
      <c r="H64" s="267"/>
      <c r="I64" s="267"/>
      <c r="J64" s="269"/>
      <c r="K64" s="267"/>
      <c r="L64" s="269"/>
      <c r="M64" s="269"/>
      <c r="N64" s="268"/>
      <c r="O64" s="269"/>
      <c r="P64" s="268"/>
      <c r="Q64" s="268"/>
      <c r="R64" s="267"/>
      <c r="S64" s="157"/>
      <c r="T64" s="157"/>
      <c r="U64" s="157"/>
      <c r="V64" s="157"/>
    </row>
    <row r="65" spans="1:10" ht="249.75" customHeight="1" x14ac:dyDescent="0.2">
      <c r="A65" s="219" t="s">
        <v>93</v>
      </c>
      <c r="B65" s="219"/>
      <c r="C65" s="219"/>
      <c r="D65" s="219"/>
      <c r="E65" s="219"/>
      <c r="F65" s="219"/>
      <c r="G65" s="219"/>
      <c r="H65" s="219"/>
      <c r="I65" s="219"/>
      <c r="J65" s="219"/>
    </row>
  </sheetData>
  <mergeCells count="20">
    <mergeCell ref="A63:G63"/>
    <mergeCell ref="A58:F58"/>
    <mergeCell ref="A65:J65"/>
    <mergeCell ref="A59:G59"/>
    <mergeCell ref="G2:J2"/>
    <mergeCell ref="K2:N2"/>
    <mergeCell ref="O2:R2"/>
    <mergeCell ref="A20:V20"/>
    <mergeCell ref="A60:F60"/>
    <mergeCell ref="A62:G62"/>
    <mergeCell ref="A2:A3"/>
    <mergeCell ref="A46:V46"/>
    <mergeCell ref="A4:V4"/>
    <mergeCell ref="A16:V16"/>
    <mergeCell ref="A24:V24"/>
    <mergeCell ref="A32:V32"/>
    <mergeCell ref="A36:V36"/>
    <mergeCell ref="S2:V2"/>
    <mergeCell ref="B2:B3"/>
    <mergeCell ref="C2:F2"/>
  </mergeCells>
  <pageMargins left="0.25" right="0.25" top="0.75" bottom="0.75" header="0.3" footer="0.3"/>
  <pageSetup paperSize="5" scale="67"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87A1-3199-044F-8EB5-6DBDFB14AAA4}">
  <sheetPr>
    <tabColor theme="5" tint="0.39997558519241921"/>
  </sheetPr>
  <dimension ref="A1:W34"/>
  <sheetViews>
    <sheetView workbookViewId="0">
      <selection activeCell="T34" sqref="T34"/>
    </sheetView>
  </sheetViews>
  <sheetFormatPr baseColWidth="10" defaultColWidth="9.1640625" defaultRowHeight="15" x14ac:dyDescent="0.2"/>
  <cols>
    <col min="1" max="1" width="9.1640625" style="1"/>
    <col min="2" max="2" width="32.6640625" style="1" bestFit="1" customWidth="1"/>
    <col min="3" max="4" width="9.1640625" style="1"/>
    <col min="5" max="5" width="12.33203125" style="1" bestFit="1" customWidth="1"/>
    <col min="6" max="6" width="15.6640625" style="1" bestFit="1" customWidth="1"/>
    <col min="7" max="8" width="9.83203125" style="1" bestFit="1" customWidth="1"/>
    <col min="9" max="9" width="9.1640625" style="1"/>
    <col min="10" max="10" width="12.33203125" style="1" bestFit="1" customWidth="1"/>
    <col min="11" max="11" width="12.6640625" style="1" customWidth="1"/>
    <col min="12" max="14" width="9.1640625" style="1"/>
    <col min="15" max="15" width="12.6640625" style="1" hidden="1" customWidth="1"/>
    <col min="16" max="16" width="0" style="1" hidden="1" customWidth="1"/>
    <col min="17" max="16384" width="9.1640625" style="1"/>
  </cols>
  <sheetData>
    <row r="1" spans="1:23" x14ac:dyDescent="0.2">
      <c r="A1" s="33" t="s">
        <v>72</v>
      </c>
    </row>
    <row r="2" spans="1:23" x14ac:dyDescent="0.2">
      <c r="A2" s="33" t="s">
        <v>71</v>
      </c>
      <c r="V2" s="104"/>
      <c r="W2" s="104"/>
    </row>
    <row r="3" spans="1:23" ht="16" thickBot="1" x14ac:dyDescent="0.25">
      <c r="A3" s="33" t="s">
        <v>41</v>
      </c>
      <c r="U3" s="33"/>
      <c r="V3" s="98"/>
      <c r="W3" s="105"/>
    </row>
    <row r="4" spans="1:23" x14ac:dyDescent="0.2">
      <c r="A4" s="33" t="s">
        <v>70</v>
      </c>
      <c r="H4" s="168" t="s">
        <v>38</v>
      </c>
      <c r="I4" s="169"/>
      <c r="J4" s="169"/>
      <c r="K4" s="170"/>
      <c r="U4" s="33"/>
      <c r="V4" s="98"/>
      <c r="W4" s="105"/>
    </row>
    <row r="5" spans="1:23" x14ac:dyDescent="0.2">
      <c r="A5" s="33" t="s">
        <v>69</v>
      </c>
      <c r="H5" s="38"/>
      <c r="K5" s="39"/>
      <c r="U5" s="33"/>
      <c r="V5" s="98"/>
      <c r="W5" s="98"/>
    </row>
    <row r="6" spans="1:23" x14ac:dyDescent="0.2">
      <c r="H6" s="38"/>
      <c r="J6" s="104" t="s">
        <v>68</v>
      </c>
      <c r="K6" s="103" t="s">
        <v>67</v>
      </c>
    </row>
    <row r="7" spans="1:23" x14ac:dyDescent="0.2">
      <c r="H7" s="164" t="s">
        <v>66</v>
      </c>
      <c r="I7" s="165"/>
      <c r="J7" s="102">
        <v>5036657</v>
      </c>
      <c r="K7" s="101">
        <v>0.41791362679555577</v>
      </c>
    </row>
    <row r="8" spans="1:23" x14ac:dyDescent="0.2">
      <c r="H8" s="164" t="s">
        <v>65</v>
      </c>
      <c r="I8" s="165"/>
      <c r="J8" s="102">
        <v>7888019</v>
      </c>
      <c r="K8" s="101">
        <v>0.65450369729807945</v>
      </c>
    </row>
    <row r="9" spans="1:23" ht="16" thickBot="1" x14ac:dyDescent="0.25">
      <c r="H9" s="166" t="s">
        <v>64</v>
      </c>
      <c r="I9" s="167"/>
      <c r="J9" s="100">
        <v>12924676</v>
      </c>
      <c r="K9" s="99">
        <v>1</v>
      </c>
    </row>
    <row r="10" spans="1:23" x14ac:dyDescent="0.2">
      <c r="H10" s="33"/>
      <c r="J10" s="98"/>
      <c r="K10" s="98"/>
    </row>
    <row r="11" spans="1:23" ht="16" thickBot="1" x14ac:dyDescent="0.25"/>
    <row r="12" spans="1:23" ht="21" x14ac:dyDescent="0.25">
      <c r="C12" s="161" t="s">
        <v>63</v>
      </c>
      <c r="D12" s="162"/>
      <c r="E12" s="162"/>
      <c r="F12" s="162"/>
      <c r="G12" s="163"/>
      <c r="H12" s="161" t="s">
        <v>62</v>
      </c>
      <c r="I12" s="162"/>
      <c r="J12" s="162"/>
      <c r="K12" s="162"/>
      <c r="L12" s="162"/>
      <c r="M12" s="161" t="s">
        <v>61</v>
      </c>
      <c r="N12" s="162"/>
      <c r="O12" s="162"/>
      <c r="P12" s="162"/>
      <c r="Q12" s="162"/>
      <c r="R12" s="162"/>
      <c r="S12" s="162"/>
      <c r="T12" s="163"/>
    </row>
    <row r="13" spans="1:23" x14ac:dyDescent="0.2">
      <c r="C13" s="171" t="s">
        <v>35</v>
      </c>
      <c r="D13" s="172"/>
      <c r="E13" s="172"/>
      <c r="F13" s="172"/>
      <c r="G13" s="173"/>
      <c r="H13" s="171" t="s">
        <v>35</v>
      </c>
      <c r="I13" s="172"/>
      <c r="J13" s="172"/>
      <c r="K13" s="172"/>
      <c r="L13" s="172"/>
      <c r="M13" s="158" t="s">
        <v>35</v>
      </c>
      <c r="N13" s="159"/>
      <c r="O13" s="159"/>
      <c r="P13" s="159"/>
      <c r="Q13" s="159"/>
      <c r="R13" s="159"/>
      <c r="S13" s="159"/>
      <c r="T13" s="160"/>
    </row>
    <row r="14" spans="1:23" x14ac:dyDescent="0.2">
      <c r="B14" s="29" t="s">
        <v>33</v>
      </c>
      <c r="C14" s="96" t="s">
        <v>31</v>
      </c>
      <c r="D14" s="95" t="s">
        <v>29</v>
      </c>
      <c r="E14" s="95" t="s">
        <v>28</v>
      </c>
      <c r="F14" s="95" t="s">
        <v>30</v>
      </c>
      <c r="G14" s="94" t="s">
        <v>26</v>
      </c>
      <c r="H14" s="96" t="s">
        <v>31</v>
      </c>
      <c r="I14" s="95" t="s">
        <v>29</v>
      </c>
      <c r="J14" s="95" t="s">
        <v>28</v>
      </c>
      <c r="K14" s="95" t="s">
        <v>30</v>
      </c>
      <c r="L14" s="97" t="s">
        <v>26</v>
      </c>
      <c r="M14" s="96" t="s">
        <v>29</v>
      </c>
      <c r="N14" s="95" t="s">
        <v>25</v>
      </c>
      <c r="O14" s="95" t="s">
        <v>28</v>
      </c>
      <c r="P14" s="95" t="s">
        <v>25</v>
      </c>
      <c r="Q14" s="95" t="s">
        <v>27</v>
      </c>
      <c r="R14" s="95" t="s">
        <v>25</v>
      </c>
      <c r="S14" s="95" t="s">
        <v>26</v>
      </c>
      <c r="T14" s="94" t="s">
        <v>25</v>
      </c>
    </row>
    <row r="15" spans="1:23" x14ac:dyDescent="0.2">
      <c r="B15" s="26" t="s">
        <v>24</v>
      </c>
      <c r="C15" s="93">
        <v>7079956</v>
      </c>
      <c r="D15" s="92">
        <v>16868.22668289701</v>
      </c>
      <c r="E15" s="91">
        <v>2972490714.6317878</v>
      </c>
      <c r="F15" s="90">
        <v>419.84593048767363</v>
      </c>
      <c r="G15" s="89">
        <v>590.1713606131583</v>
      </c>
      <c r="H15" s="88">
        <v>27488283</v>
      </c>
      <c r="I15" s="87">
        <v>41817.774019053453</v>
      </c>
      <c r="J15" s="86">
        <v>6561754654.0118837</v>
      </c>
      <c r="K15" s="85">
        <v>238.71096837921391</v>
      </c>
      <c r="L15" s="84">
        <v>831.86344429594851</v>
      </c>
      <c r="M15" s="73">
        <f t="shared" ref="M15:M34" si="0">IFERROR(I15-D15,0)</f>
        <v>24949.547336156444</v>
      </c>
      <c r="N15" s="71">
        <f t="shared" ref="N15:N34" si="1">IFERROR((I15-D15)/D15,0)*100</f>
        <v>147.90853718757069</v>
      </c>
      <c r="O15" s="72">
        <f t="shared" ref="O15:O34" si="2">IFERROR(J15-E15,0)</f>
        <v>3589263939.380096</v>
      </c>
      <c r="P15" s="70">
        <f t="shared" ref="P15:P34" si="3">IFERROR((J15-E15)/E15,0)*100</f>
        <v>120.74937431132429</v>
      </c>
      <c r="Q15" s="69">
        <f t="shared" ref="Q15:Q34" si="4">IFERROR(K15-F15,0)</f>
        <v>-181.13496210845972</v>
      </c>
      <c r="R15" s="70">
        <f t="shared" ref="R15:R34" si="5">IFERROR((K15-F15)/F15,0)*100</f>
        <v>-43.143198243713286</v>
      </c>
      <c r="S15" s="69">
        <f t="shared" ref="S15:S34" si="6">IFERROR(L15-G15,0)</f>
        <v>241.69208368279021</v>
      </c>
      <c r="T15" s="68">
        <f t="shared" ref="T15:T34" si="7">IFERROR((L15-G15)/G15,0)*100</f>
        <v>40.952865525647383</v>
      </c>
    </row>
    <row r="16" spans="1:23" x14ac:dyDescent="0.2">
      <c r="B16" s="13" t="s">
        <v>23</v>
      </c>
      <c r="C16" s="83">
        <v>1753120</v>
      </c>
      <c r="D16" s="82">
        <v>4176.8657266119171</v>
      </c>
      <c r="E16" s="81">
        <v>1639285668.2205551</v>
      </c>
      <c r="F16" s="80">
        <v>935.06757564830411</v>
      </c>
      <c r="G16" s="79">
        <v>325.47097573262482</v>
      </c>
      <c r="H16" s="78">
        <v>4866365</v>
      </c>
      <c r="I16" s="77">
        <v>7403.1743584796131</v>
      </c>
      <c r="J16" s="76">
        <v>1915416207.6410611</v>
      </c>
      <c r="K16" s="75">
        <v>393.60307080152461</v>
      </c>
      <c r="L16" s="74">
        <v>242.82601343139021</v>
      </c>
      <c r="M16" s="73">
        <f t="shared" si="0"/>
        <v>3226.308631867696</v>
      </c>
      <c r="N16" s="71">
        <f t="shared" si="1"/>
        <v>77.242335354762062</v>
      </c>
      <c r="O16" s="72">
        <f t="shared" si="2"/>
        <v>276130539.420506</v>
      </c>
      <c r="P16" s="71">
        <f t="shared" si="3"/>
        <v>16.844564969584937</v>
      </c>
      <c r="Q16" s="69">
        <f t="shared" si="4"/>
        <v>-541.4645048467795</v>
      </c>
      <c r="R16" s="70">
        <f t="shared" si="5"/>
        <v>-57.906457131867676</v>
      </c>
      <c r="S16" s="69">
        <f t="shared" si="6"/>
        <v>-82.644962301234614</v>
      </c>
      <c r="T16" s="68">
        <f t="shared" si="7"/>
        <v>-25.392421586964375</v>
      </c>
    </row>
    <row r="17" spans="2:20" x14ac:dyDescent="0.2">
      <c r="B17" s="13" t="s">
        <v>22</v>
      </c>
      <c r="C17" s="83">
        <v>449482</v>
      </c>
      <c r="D17" s="82">
        <v>1070.9055629557461</v>
      </c>
      <c r="E17" s="81">
        <v>47519854.09000276</v>
      </c>
      <c r="F17" s="80">
        <v>105.72137280247649</v>
      </c>
      <c r="G17" s="79">
        <v>9.4348005214575377</v>
      </c>
      <c r="H17" s="78">
        <v>1273875</v>
      </c>
      <c r="I17" s="77">
        <v>1937.939044010923</v>
      </c>
      <c r="J17" s="76">
        <v>147735989.0000152</v>
      </c>
      <c r="K17" s="75">
        <v>115.9736936512728</v>
      </c>
      <c r="L17" s="74">
        <v>18.729162417080278</v>
      </c>
      <c r="M17" s="73">
        <f t="shared" si="0"/>
        <v>867.03348105517694</v>
      </c>
      <c r="N17" s="71">
        <f t="shared" si="1"/>
        <v>80.96264610505213</v>
      </c>
      <c r="O17" s="72">
        <f t="shared" si="2"/>
        <v>100216134.91001244</v>
      </c>
      <c r="P17" s="71">
        <f t="shared" si="3"/>
        <v>210.89318734060663</v>
      </c>
      <c r="Q17" s="69">
        <f t="shared" si="4"/>
        <v>10.252320848796302</v>
      </c>
      <c r="R17" s="70">
        <f t="shared" si="5"/>
        <v>9.6974912234171669</v>
      </c>
      <c r="S17" s="69">
        <f t="shared" si="6"/>
        <v>9.2943618956227407</v>
      </c>
      <c r="T17" s="68">
        <f t="shared" si="7"/>
        <v>98.511482828753003</v>
      </c>
    </row>
    <row r="18" spans="2:20" x14ac:dyDescent="0.2">
      <c r="B18" s="13" t="s">
        <v>21</v>
      </c>
      <c r="C18" s="83">
        <v>186755</v>
      </c>
      <c r="D18" s="82">
        <v>444.949894344602</v>
      </c>
      <c r="E18" s="81">
        <v>32952767.140000071</v>
      </c>
      <c r="F18" s="80">
        <v>176.44918283312401</v>
      </c>
      <c r="G18" s="79">
        <v>6.5425871048991562</v>
      </c>
      <c r="H18" s="78">
        <v>743560</v>
      </c>
      <c r="I18" s="77">
        <v>1131.1737459050239</v>
      </c>
      <c r="J18" s="76">
        <v>129867310.0599858</v>
      </c>
      <c r="K18" s="75">
        <v>174.65612736024781</v>
      </c>
      <c r="L18" s="74">
        <v>16.4638688192797</v>
      </c>
      <c r="M18" s="73">
        <f t="shared" si="0"/>
        <v>686.22385156042196</v>
      </c>
      <c r="N18" s="71">
        <f t="shared" si="1"/>
        <v>154.22497235811448</v>
      </c>
      <c r="O18" s="72">
        <f t="shared" si="2"/>
        <v>96914542.919985726</v>
      </c>
      <c r="P18" s="71">
        <f t="shared" si="3"/>
        <v>294.10138003962942</v>
      </c>
      <c r="Q18" s="69">
        <f t="shared" si="4"/>
        <v>-1.7930554728762047</v>
      </c>
      <c r="R18" s="70">
        <f t="shared" si="5"/>
        <v>-1.0161880288059926</v>
      </c>
      <c r="S18" s="69">
        <f t="shared" si="6"/>
        <v>9.9212817143805445</v>
      </c>
      <c r="T18" s="68">
        <f t="shared" si="7"/>
        <v>151.64156862277596</v>
      </c>
    </row>
    <row r="19" spans="2:20" x14ac:dyDescent="0.2">
      <c r="B19" s="13" t="s">
        <v>20</v>
      </c>
      <c r="C19" s="83">
        <v>59673</v>
      </c>
      <c r="D19" s="82">
        <v>142.17287379307339</v>
      </c>
      <c r="E19" s="81">
        <v>14950065.919999929</v>
      </c>
      <c r="F19" s="80">
        <v>250.533171115914</v>
      </c>
      <c r="G19" s="79">
        <v>2.968251743170109</v>
      </c>
      <c r="H19" s="78">
        <v>349901</v>
      </c>
      <c r="I19" s="77">
        <v>532.30247036676758</v>
      </c>
      <c r="J19" s="76">
        <v>64762435.83000233</v>
      </c>
      <c r="K19" s="75">
        <v>185.08788437301499</v>
      </c>
      <c r="L19" s="74">
        <v>8.2102281738928777</v>
      </c>
      <c r="M19" s="73">
        <f t="shared" si="0"/>
        <v>390.12959657369419</v>
      </c>
      <c r="N19" s="71">
        <f t="shared" si="1"/>
        <v>274.40508598110728</v>
      </c>
      <c r="O19" s="72">
        <f t="shared" si="2"/>
        <v>49812369.910002403</v>
      </c>
      <c r="P19" s="71">
        <f t="shared" si="3"/>
        <v>333.19164060249602</v>
      </c>
      <c r="Q19" s="69">
        <f t="shared" si="4"/>
        <v>-65.445286742899015</v>
      </c>
      <c r="R19" s="70">
        <f t="shared" si="5"/>
        <v>-26.122403852310434</v>
      </c>
      <c r="S19" s="69">
        <f t="shared" si="6"/>
        <v>5.2419764307227688</v>
      </c>
      <c r="T19" s="68">
        <f t="shared" si="7"/>
        <v>176.60147737753232</v>
      </c>
    </row>
    <row r="20" spans="2:20" x14ac:dyDescent="0.2">
      <c r="B20" s="13" t="s">
        <v>19</v>
      </c>
      <c r="C20" s="83">
        <v>18723</v>
      </c>
      <c r="D20" s="82">
        <v>44.608159737699033</v>
      </c>
      <c r="E20" s="81">
        <v>2838343.769999986</v>
      </c>
      <c r="F20" s="80">
        <v>151.59663355231459</v>
      </c>
      <c r="G20" s="79">
        <v>0.56353723709992276</v>
      </c>
      <c r="H20" s="78">
        <v>92982</v>
      </c>
      <c r="I20" s="77">
        <v>141.45300613500041</v>
      </c>
      <c r="J20" s="76">
        <v>14288623.100000201</v>
      </c>
      <c r="K20" s="75">
        <v>153.67085134757491</v>
      </c>
      <c r="L20" s="74">
        <v>1.811433656536604</v>
      </c>
      <c r="M20" s="73">
        <f t="shared" si="0"/>
        <v>96.844846397301382</v>
      </c>
      <c r="N20" s="71">
        <f t="shared" si="1"/>
        <v>217.10119172537023</v>
      </c>
      <c r="O20" s="72">
        <f t="shared" si="2"/>
        <v>11450279.330000214</v>
      </c>
      <c r="P20" s="71">
        <f t="shared" si="3"/>
        <v>403.41411251957931</v>
      </c>
      <c r="Q20" s="69">
        <f t="shared" si="4"/>
        <v>2.0742177952603242</v>
      </c>
      <c r="R20" s="70">
        <f t="shared" si="5"/>
        <v>1.3682479265243914</v>
      </c>
      <c r="S20" s="69">
        <f t="shared" si="6"/>
        <v>1.2478964194366813</v>
      </c>
      <c r="T20" s="68">
        <f t="shared" si="7"/>
        <v>221.43992220613674</v>
      </c>
    </row>
    <row r="21" spans="2:20" x14ac:dyDescent="0.2">
      <c r="B21" s="13" t="s">
        <v>18</v>
      </c>
      <c r="C21" s="83">
        <v>118993</v>
      </c>
      <c r="D21" s="82">
        <v>283.50471354312992</v>
      </c>
      <c r="E21" s="81">
        <v>19425035.069999311</v>
      </c>
      <c r="F21" s="80">
        <v>163.24519148184609</v>
      </c>
      <c r="G21" s="79">
        <v>3.8567317706961801</v>
      </c>
      <c r="H21" s="78">
        <v>739206</v>
      </c>
      <c r="I21" s="77">
        <v>1124.5500296081941</v>
      </c>
      <c r="J21" s="76">
        <v>121076357.530009</v>
      </c>
      <c r="K21" s="75">
        <v>163.79244423071381</v>
      </c>
      <c r="L21" s="74">
        <v>15.349399834103981</v>
      </c>
      <c r="M21" s="73">
        <f t="shared" si="0"/>
        <v>841.04531606506418</v>
      </c>
      <c r="N21" s="71">
        <f t="shared" si="1"/>
        <v>296.66008213902762</v>
      </c>
      <c r="O21" s="72">
        <f t="shared" si="2"/>
        <v>101651322.46000969</v>
      </c>
      <c r="P21" s="71">
        <f t="shared" si="3"/>
        <v>523.30058655597225</v>
      </c>
      <c r="Q21" s="69">
        <f t="shared" si="4"/>
        <v>0.54725274886772013</v>
      </c>
      <c r="R21" s="70">
        <f t="shared" si="5"/>
        <v>0.33523361019094894</v>
      </c>
      <c r="S21" s="69">
        <f t="shared" si="6"/>
        <v>11.4926680634078</v>
      </c>
      <c r="T21" s="68">
        <f t="shared" si="7"/>
        <v>297.98982005256886</v>
      </c>
    </row>
    <row r="22" spans="2:20" x14ac:dyDescent="0.2">
      <c r="B22" s="13" t="s">
        <v>17</v>
      </c>
      <c r="C22" s="83">
        <v>72131</v>
      </c>
      <c r="D22" s="82">
        <v>171.85446616674511</v>
      </c>
      <c r="E22" s="81">
        <v>13443468.179999741</v>
      </c>
      <c r="F22" s="80">
        <v>186.37573553672809</v>
      </c>
      <c r="G22" s="79">
        <v>2.6691252114249071</v>
      </c>
      <c r="H22" s="78">
        <v>508514</v>
      </c>
      <c r="I22" s="77">
        <v>773.59955649194046</v>
      </c>
      <c r="J22" s="76">
        <v>96351377.099989176</v>
      </c>
      <c r="K22" s="75">
        <v>189.47635089690581</v>
      </c>
      <c r="L22" s="74">
        <v>12.2149017516298</v>
      </c>
      <c r="M22" s="73">
        <f t="shared" si="0"/>
        <v>601.74509032519541</v>
      </c>
      <c r="N22" s="71">
        <f t="shared" si="1"/>
        <v>350.14806641180951</v>
      </c>
      <c r="O22" s="72">
        <f t="shared" si="2"/>
        <v>82907908.919989437</v>
      </c>
      <c r="P22" s="71">
        <f t="shared" si="3"/>
        <v>616.7151795199253</v>
      </c>
      <c r="Q22" s="69">
        <f t="shared" si="4"/>
        <v>3.1006153601777271</v>
      </c>
      <c r="R22" s="70">
        <f t="shared" si="5"/>
        <v>1.6636368201303251</v>
      </c>
      <c r="S22" s="69">
        <f t="shared" si="6"/>
        <v>9.5457765402048924</v>
      </c>
      <c r="T22" s="68">
        <f t="shared" si="7"/>
        <v>357.63689538974074</v>
      </c>
    </row>
    <row r="23" spans="2:20" x14ac:dyDescent="0.2">
      <c r="B23" s="13" t="s">
        <v>16</v>
      </c>
      <c r="C23" s="83">
        <v>87143</v>
      </c>
      <c r="D23" s="82">
        <v>207.62104705561649</v>
      </c>
      <c r="E23" s="81">
        <v>82981277.059984431</v>
      </c>
      <c r="F23" s="80">
        <v>952.24260192998213</v>
      </c>
      <c r="G23" s="79">
        <v>16.475467171972291</v>
      </c>
      <c r="H23" s="78">
        <v>324755</v>
      </c>
      <c r="I23" s="77">
        <v>494.04799861663622</v>
      </c>
      <c r="J23" s="76">
        <v>154068726.6499466</v>
      </c>
      <c r="K23" s="75">
        <v>474.41525657787139</v>
      </c>
      <c r="L23" s="74">
        <v>19.531992335457939</v>
      </c>
      <c r="M23" s="73">
        <f t="shared" si="0"/>
        <v>286.42695156101973</v>
      </c>
      <c r="N23" s="71">
        <f t="shared" si="1"/>
        <v>137.95660681948738</v>
      </c>
      <c r="O23" s="72">
        <f t="shared" si="2"/>
        <v>71087449.58996217</v>
      </c>
      <c r="P23" s="71">
        <f t="shared" si="3"/>
        <v>85.666854149009296</v>
      </c>
      <c r="Q23" s="69">
        <f t="shared" si="4"/>
        <v>-477.82734535211074</v>
      </c>
      <c r="R23" s="70">
        <f t="shared" si="5"/>
        <v>-50.179160686957488</v>
      </c>
      <c r="S23" s="69">
        <f t="shared" si="6"/>
        <v>3.0565251634856487</v>
      </c>
      <c r="T23" s="68">
        <f t="shared" si="7"/>
        <v>18.551978718305136</v>
      </c>
    </row>
    <row r="24" spans="2:20" x14ac:dyDescent="0.2">
      <c r="B24" s="13" t="s">
        <v>15</v>
      </c>
      <c r="C24" s="83">
        <v>652</v>
      </c>
      <c r="D24" s="82">
        <v>1.553411320246743</v>
      </c>
      <c r="E24" s="81">
        <v>2902093.8499999898</v>
      </c>
      <c r="F24" s="80">
        <v>4451.0641871165499</v>
      </c>
      <c r="G24" s="79">
        <v>0.57619445795097624</v>
      </c>
      <c r="H24" s="78">
        <v>916</v>
      </c>
      <c r="I24" s="77">
        <v>1.393505771220886</v>
      </c>
      <c r="J24" s="76">
        <v>3508623.429999982</v>
      </c>
      <c r="K24" s="75">
        <v>3830.3749235807668</v>
      </c>
      <c r="L24" s="74">
        <v>0.44480413016246317</v>
      </c>
      <c r="M24" s="73">
        <f t="shared" si="0"/>
        <v>-0.15990554902585696</v>
      </c>
      <c r="N24" s="71">
        <f t="shared" si="1"/>
        <v>-10.29383183588862</v>
      </c>
      <c r="O24" s="72">
        <f t="shared" si="2"/>
        <v>606529.57999999216</v>
      </c>
      <c r="P24" s="71">
        <f t="shared" si="3"/>
        <v>20.899723142998781</v>
      </c>
      <c r="Q24" s="69">
        <f t="shared" si="4"/>
        <v>-620.68926353578308</v>
      </c>
      <c r="R24" s="70">
        <f t="shared" si="5"/>
        <v>-13.944738548869875</v>
      </c>
      <c r="S24" s="69">
        <f t="shared" si="6"/>
        <v>-0.13139032778851306</v>
      </c>
      <c r="T24" s="68">
        <f t="shared" si="7"/>
        <v>-22.803122448583498</v>
      </c>
    </row>
    <row r="25" spans="2:20" x14ac:dyDescent="0.2">
      <c r="B25" s="13" t="s">
        <v>14</v>
      </c>
      <c r="C25" s="83">
        <v>41123</v>
      </c>
      <c r="D25" s="82">
        <v>97.976892212433768</v>
      </c>
      <c r="E25" s="81">
        <v>430513678.29999888</v>
      </c>
      <c r="F25" s="80">
        <v>10468.926836563451</v>
      </c>
      <c r="G25" s="79">
        <v>85.476076353819394</v>
      </c>
      <c r="H25" s="78">
        <v>53726</v>
      </c>
      <c r="I25" s="77">
        <v>81.73306884783112</v>
      </c>
      <c r="J25" s="76">
        <v>766442028.28999925</v>
      </c>
      <c r="K25" s="75">
        <v>14265.75639895021</v>
      </c>
      <c r="L25" s="74">
        <v>97.165337493482113</v>
      </c>
      <c r="M25" s="73">
        <f t="shared" si="0"/>
        <v>-16.243823364602648</v>
      </c>
      <c r="N25" s="71">
        <f t="shared" si="1"/>
        <v>-16.579239244885155</v>
      </c>
      <c r="O25" s="72">
        <f t="shared" si="2"/>
        <v>335928349.99000037</v>
      </c>
      <c r="P25" s="71">
        <f t="shared" si="3"/>
        <v>78.029657807042369</v>
      </c>
      <c r="Q25" s="69">
        <f t="shared" si="4"/>
        <v>3796.8295623867598</v>
      </c>
      <c r="R25" s="70">
        <f t="shared" si="5"/>
        <v>36.267610058426143</v>
      </c>
      <c r="S25" s="69">
        <f t="shared" si="6"/>
        <v>11.689261139662719</v>
      </c>
      <c r="T25" s="68">
        <f t="shared" si="7"/>
        <v>13.675476973552495</v>
      </c>
    </row>
    <row r="26" spans="2:20" x14ac:dyDescent="0.2">
      <c r="B26" s="13" t="s">
        <v>12</v>
      </c>
      <c r="C26" s="83">
        <v>247796</v>
      </c>
      <c r="D26" s="82">
        <v>590.38207287095383</v>
      </c>
      <c r="E26" s="81">
        <v>104447904.0999961</v>
      </c>
      <c r="F26" s="80">
        <v>421.50762764530549</v>
      </c>
      <c r="G26" s="79">
        <v>20.73754557834614</v>
      </c>
      <c r="H26" s="78">
        <v>1152133</v>
      </c>
      <c r="I26" s="77">
        <v>1752.7336077664111</v>
      </c>
      <c r="J26" s="76">
        <v>541857919.78996336</v>
      </c>
      <c r="K26" s="75">
        <v>470.3084798282519</v>
      </c>
      <c r="L26" s="74">
        <v>68.693789884375704</v>
      </c>
      <c r="M26" s="73">
        <f t="shared" si="0"/>
        <v>1162.3515348954572</v>
      </c>
      <c r="N26" s="71">
        <f t="shared" si="1"/>
        <v>196.88123815194587</v>
      </c>
      <c r="O26" s="72">
        <f t="shared" si="2"/>
        <v>437410015.68996727</v>
      </c>
      <c r="P26" s="71">
        <f t="shared" si="3"/>
        <v>418.78295161499904</v>
      </c>
      <c r="Q26" s="69">
        <f t="shared" si="4"/>
        <v>48.800852182946414</v>
      </c>
      <c r="R26" s="70">
        <f t="shared" si="5"/>
        <v>11.577691358888492</v>
      </c>
      <c r="S26" s="69">
        <f t="shared" si="6"/>
        <v>47.956244306029561</v>
      </c>
      <c r="T26" s="68">
        <f t="shared" si="7"/>
        <v>231.25323160762483</v>
      </c>
    </row>
    <row r="27" spans="2:20" x14ac:dyDescent="0.2">
      <c r="B27" s="13" t="s">
        <v>11</v>
      </c>
      <c r="C27" s="83">
        <v>140466</v>
      </c>
      <c r="D27" s="82">
        <v>334.66483820518249</v>
      </c>
      <c r="E27" s="81">
        <v>91121992.019997776</v>
      </c>
      <c r="F27" s="80">
        <v>648.7120870530789</v>
      </c>
      <c r="G27" s="79">
        <v>18.091760471280409</v>
      </c>
      <c r="H27" s="78">
        <v>442928</v>
      </c>
      <c r="I27" s="77">
        <v>673.82393475472111</v>
      </c>
      <c r="J27" s="76">
        <v>274340092.28999299</v>
      </c>
      <c r="K27" s="75">
        <v>619.37852718724707</v>
      </c>
      <c r="L27" s="74">
        <v>34.779339690991243</v>
      </c>
      <c r="M27" s="73">
        <f t="shared" si="0"/>
        <v>339.15909654953862</v>
      </c>
      <c r="N27" s="71">
        <f t="shared" si="1"/>
        <v>101.34291321683477</v>
      </c>
      <c r="O27" s="72">
        <f t="shared" si="2"/>
        <v>183218100.26999521</v>
      </c>
      <c r="P27" s="71">
        <f t="shared" si="3"/>
        <v>201.06902429194687</v>
      </c>
      <c r="Q27" s="69">
        <f t="shared" si="4"/>
        <v>-29.33355986583183</v>
      </c>
      <c r="R27" s="70">
        <f t="shared" si="5"/>
        <v>-4.5218149085345622</v>
      </c>
      <c r="S27" s="69">
        <f t="shared" si="6"/>
        <v>16.687579219710834</v>
      </c>
      <c r="T27" s="68">
        <f t="shared" si="7"/>
        <v>92.238559349718187</v>
      </c>
    </row>
    <row r="28" spans="2:20" x14ac:dyDescent="0.2">
      <c r="B28" s="13" t="s">
        <v>10</v>
      </c>
      <c r="C28" s="83">
        <v>271758</v>
      </c>
      <c r="D28" s="82">
        <v>647.47232142272151</v>
      </c>
      <c r="E28" s="81">
        <v>15431502.570000639</v>
      </c>
      <c r="F28" s="80">
        <v>56.783986377588313</v>
      </c>
      <c r="G28" s="79">
        <v>3.0638382899611081</v>
      </c>
      <c r="H28" s="78">
        <v>932993</v>
      </c>
      <c r="I28" s="77">
        <v>1419.3571288304449</v>
      </c>
      <c r="J28" s="76">
        <v>44581449.7500403</v>
      </c>
      <c r="K28" s="75">
        <v>47.783262843387142</v>
      </c>
      <c r="L28" s="74">
        <v>5.6517928962950386</v>
      </c>
      <c r="M28" s="73">
        <f t="shared" si="0"/>
        <v>771.88480740772343</v>
      </c>
      <c r="N28" s="71">
        <f t="shared" si="1"/>
        <v>119.21510493477537</v>
      </c>
      <c r="O28" s="72">
        <f t="shared" si="2"/>
        <v>29149947.180039659</v>
      </c>
      <c r="P28" s="71">
        <f t="shared" si="3"/>
        <v>188.89895554764794</v>
      </c>
      <c r="Q28" s="69">
        <f t="shared" si="4"/>
        <v>-9.0007235342011711</v>
      </c>
      <c r="R28" s="70">
        <f t="shared" si="5"/>
        <v>-15.850813069639658</v>
      </c>
      <c r="S28" s="69">
        <f t="shared" si="6"/>
        <v>2.5879546063339305</v>
      </c>
      <c r="T28" s="68">
        <f t="shared" si="7"/>
        <v>84.467728431149723</v>
      </c>
    </row>
    <row r="29" spans="2:20" x14ac:dyDescent="0.2">
      <c r="B29" s="13" t="s">
        <v>9</v>
      </c>
      <c r="C29" s="83">
        <v>3720</v>
      </c>
      <c r="D29" s="82">
        <v>8.8630216431255899</v>
      </c>
      <c r="E29" s="81">
        <v>229772.98</v>
      </c>
      <c r="F29" s="80">
        <v>61.766930107526889</v>
      </c>
      <c r="G29" s="79">
        <v>4.5620136531036373E-2</v>
      </c>
      <c r="H29" s="78">
        <v>7883</v>
      </c>
      <c r="I29" s="77">
        <v>11.99236462285398</v>
      </c>
      <c r="J29" s="76">
        <v>1269902.6500000011</v>
      </c>
      <c r="K29" s="75">
        <v>161.09382849169111</v>
      </c>
      <c r="L29" s="74">
        <v>0.16099132748032191</v>
      </c>
      <c r="M29" s="73">
        <f t="shared" si="0"/>
        <v>3.1293429797283903</v>
      </c>
      <c r="N29" s="71">
        <f t="shared" si="1"/>
        <v>35.30785668514752</v>
      </c>
      <c r="O29" s="72">
        <f t="shared" si="2"/>
        <v>1040129.6700000011</v>
      </c>
      <c r="P29" s="71">
        <f t="shared" si="3"/>
        <v>452.67710328690561</v>
      </c>
      <c r="Q29" s="69">
        <f t="shared" si="4"/>
        <v>99.326898384164224</v>
      </c>
      <c r="R29" s="70">
        <f t="shared" si="5"/>
        <v>160.80918739404905</v>
      </c>
      <c r="S29" s="69">
        <f t="shared" si="6"/>
        <v>0.11537119094928554</v>
      </c>
      <c r="T29" s="68">
        <f t="shared" si="7"/>
        <v>252.8953215008377</v>
      </c>
    </row>
    <row r="30" spans="2:20" x14ac:dyDescent="0.2">
      <c r="B30" s="13" t="s">
        <v>8</v>
      </c>
      <c r="C30" s="83">
        <v>372970</v>
      </c>
      <c r="D30" s="82">
        <v>888.61322103133091</v>
      </c>
      <c r="E30" s="81">
        <v>46315555.039999552</v>
      </c>
      <c r="F30" s="80">
        <v>124.1803765450292</v>
      </c>
      <c r="G30" s="79">
        <v>9.1956936992134963</v>
      </c>
      <c r="H30" s="78">
        <v>579972</v>
      </c>
      <c r="I30" s="77">
        <v>882.30821959227023</v>
      </c>
      <c r="J30" s="76">
        <v>65722219.809999883</v>
      </c>
      <c r="K30" s="75">
        <v>113.3196426896469</v>
      </c>
      <c r="L30" s="74">
        <v>8.3319043488612134</v>
      </c>
      <c r="M30" s="73">
        <f t="shared" si="0"/>
        <v>-6.3050014390606748</v>
      </c>
      <c r="N30" s="71">
        <f t="shared" si="1"/>
        <v>-0.7095327066755821</v>
      </c>
      <c r="O30" s="72">
        <f t="shared" si="2"/>
        <v>19406664.770000331</v>
      </c>
      <c r="P30" s="71">
        <f t="shared" si="3"/>
        <v>41.900965568133927</v>
      </c>
      <c r="Q30" s="69">
        <f t="shared" si="4"/>
        <v>-10.860733855382307</v>
      </c>
      <c r="R30" s="70">
        <f t="shared" si="5"/>
        <v>-8.7459340658739926</v>
      </c>
      <c r="S30" s="69">
        <f t="shared" si="6"/>
        <v>-0.86378935035228288</v>
      </c>
      <c r="T30" s="68">
        <f t="shared" si="7"/>
        <v>-9.3934115098479456</v>
      </c>
    </row>
    <row r="31" spans="2:20" x14ac:dyDescent="0.2">
      <c r="B31" s="13" t="s">
        <v>6</v>
      </c>
      <c r="C31" s="83">
        <v>470293</v>
      </c>
      <c r="D31" s="82">
        <v>1120.4884509705539</v>
      </c>
      <c r="E31" s="81">
        <v>44785995.859997399</v>
      </c>
      <c r="F31" s="80">
        <v>95.229986115033398</v>
      </c>
      <c r="G31" s="79">
        <v>8.8920083023317655</v>
      </c>
      <c r="H31" s="78">
        <v>1795071</v>
      </c>
      <c r="I31" s="77">
        <v>2730.8316574795272</v>
      </c>
      <c r="J31" s="76">
        <v>180054527.3799527</v>
      </c>
      <c r="K31" s="75">
        <v>100.30496140818541</v>
      </c>
      <c r="L31" s="74">
        <v>22.82633033464457</v>
      </c>
      <c r="M31" s="73">
        <f t="shared" si="0"/>
        <v>1610.3432065089733</v>
      </c>
      <c r="N31" s="71">
        <f t="shared" si="1"/>
        <v>143.71796559920924</v>
      </c>
      <c r="O31" s="72">
        <f t="shared" si="2"/>
        <v>135268531.51995531</v>
      </c>
      <c r="P31" s="71">
        <f t="shared" si="3"/>
        <v>302.0330996832347</v>
      </c>
      <c r="Q31" s="69">
        <f t="shared" si="4"/>
        <v>5.0749752931520078</v>
      </c>
      <c r="R31" s="70">
        <f t="shared" si="5"/>
        <v>5.3291778148761608</v>
      </c>
      <c r="S31" s="69">
        <f t="shared" si="6"/>
        <v>13.934322032312805</v>
      </c>
      <c r="T31" s="68">
        <f t="shared" si="7"/>
        <v>156.70612935278959</v>
      </c>
    </row>
    <row r="32" spans="2:20" x14ac:dyDescent="0.2">
      <c r="B32" s="13" t="s">
        <v>5</v>
      </c>
      <c r="C32" s="83">
        <v>1608284</v>
      </c>
      <c r="D32" s="82">
        <v>3831.7892205087619</v>
      </c>
      <c r="E32" s="81">
        <v>261871646.1200102</v>
      </c>
      <c r="F32" s="80">
        <v>162.82674336125351</v>
      </c>
      <c r="G32" s="79">
        <v>51.993146668516481</v>
      </c>
      <c r="H32" s="78">
        <v>9063021</v>
      </c>
      <c r="I32" s="77">
        <v>13787.524091917119</v>
      </c>
      <c r="J32" s="76">
        <v>1596199069.189929</v>
      </c>
      <c r="K32" s="75">
        <v>176.1221858792922</v>
      </c>
      <c r="L32" s="74">
        <v>202.3574067443206</v>
      </c>
      <c r="M32" s="73">
        <f t="shared" si="0"/>
        <v>9955.7348714083564</v>
      </c>
      <c r="N32" s="71">
        <f t="shared" si="1"/>
        <v>259.81948114793471</v>
      </c>
      <c r="O32" s="72">
        <f t="shared" si="2"/>
        <v>1334327423.0699189</v>
      </c>
      <c r="P32" s="71">
        <f t="shared" si="3"/>
        <v>509.53489728262713</v>
      </c>
      <c r="Q32" s="69">
        <f t="shared" si="4"/>
        <v>13.295442518038698</v>
      </c>
      <c r="R32" s="70">
        <f t="shared" si="5"/>
        <v>8.1653923941357309</v>
      </c>
      <c r="S32" s="69">
        <f t="shared" si="6"/>
        <v>150.36426007580411</v>
      </c>
      <c r="T32" s="68">
        <f t="shared" si="7"/>
        <v>289.20015369420696</v>
      </c>
    </row>
    <row r="33" spans="2:20" x14ac:dyDescent="0.2">
      <c r="B33" s="13" t="s">
        <v>3</v>
      </c>
      <c r="C33" s="83">
        <v>1104196</v>
      </c>
      <c r="D33" s="82">
        <v>2630.7830769496509</v>
      </c>
      <c r="E33" s="81">
        <v>114170799.1800089</v>
      </c>
      <c r="F33" s="80">
        <v>103.3972222141802</v>
      </c>
      <c r="G33" s="79">
        <v>22.667971867055648</v>
      </c>
      <c r="H33" s="78">
        <v>4286543</v>
      </c>
      <c r="I33" s="77">
        <v>6521.0943330638529</v>
      </c>
      <c r="J33" s="76">
        <v>416073223.34991097</v>
      </c>
      <c r="K33" s="75">
        <v>97.064982982769806</v>
      </c>
      <c r="L33" s="74">
        <v>52.74749253898996</v>
      </c>
      <c r="M33" s="73">
        <f t="shared" si="0"/>
        <v>3890.311256114202</v>
      </c>
      <c r="N33" s="71">
        <f t="shared" si="1"/>
        <v>147.87655014965938</v>
      </c>
      <c r="O33" s="72">
        <f t="shared" si="2"/>
        <v>301902424.16990209</v>
      </c>
      <c r="P33" s="71">
        <f t="shared" si="3"/>
        <v>264.43050792164786</v>
      </c>
      <c r="Q33" s="69">
        <f t="shared" si="4"/>
        <v>-6.3322392314103979</v>
      </c>
      <c r="R33" s="70">
        <f t="shared" si="5"/>
        <v>-6.1241869905301725</v>
      </c>
      <c r="S33" s="69">
        <f t="shared" si="6"/>
        <v>30.079520671934311</v>
      </c>
      <c r="T33" s="68">
        <f t="shared" si="7"/>
        <v>132.69612671281894</v>
      </c>
    </row>
    <row r="34" spans="2:20" ht="16" thickBot="1" x14ac:dyDescent="0.25">
      <c r="B34" s="13" t="s">
        <v>1</v>
      </c>
      <c r="C34" s="67">
        <v>72678</v>
      </c>
      <c r="D34" s="66">
        <v>173.15771155351649</v>
      </c>
      <c r="E34" s="65">
        <v>7303295.1600001641</v>
      </c>
      <c r="F34" s="64">
        <v>100.4883893337759</v>
      </c>
      <c r="G34" s="63">
        <v>1.4500282945612859</v>
      </c>
      <c r="H34" s="62">
        <v>273939</v>
      </c>
      <c r="I34" s="61">
        <v>416.74189679309848</v>
      </c>
      <c r="J34" s="60">
        <v>28138571.160000551</v>
      </c>
      <c r="K34" s="59">
        <v>102.7183831436946</v>
      </c>
      <c r="L34" s="58">
        <v>3.5672544855686259</v>
      </c>
      <c r="M34" s="57">
        <f t="shared" si="0"/>
        <v>243.58418523958198</v>
      </c>
      <c r="N34" s="55">
        <f t="shared" si="1"/>
        <v>140.67186673594918</v>
      </c>
      <c r="O34" s="56">
        <f t="shared" si="2"/>
        <v>20835276.000000387</v>
      </c>
      <c r="P34" s="55">
        <f t="shared" si="3"/>
        <v>285.28596398669885</v>
      </c>
      <c r="Q34" s="53">
        <f t="shared" si="4"/>
        <v>2.229993809918696</v>
      </c>
      <c r="R34" s="54">
        <f t="shared" si="5"/>
        <v>2.2191556902277427</v>
      </c>
      <c r="S34" s="53">
        <f t="shared" si="6"/>
        <v>2.1172261910073402</v>
      </c>
      <c r="T34" s="52">
        <f t="shared" si="7"/>
        <v>146.01275016139726</v>
      </c>
    </row>
  </sheetData>
  <mergeCells count="10">
    <mergeCell ref="H4:K4"/>
    <mergeCell ref="C13:G13"/>
    <mergeCell ref="C12:G12"/>
    <mergeCell ref="H13:L13"/>
    <mergeCell ref="H12:L12"/>
    <mergeCell ref="M13:T13"/>
    <mergeCell ref="M12:T12"/>
    <mergeCell ref="H7:I7"/>
    <mergeCell ref="H8:I8"/>
    <mergeCell ref="H9:I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5355-3C0B-5D43-AA40-581915ADCDC9}">
  <sheetPr>
    <tabColor theme="5" tint="0.39997558519241921"/>
  </sheetPr>
  <dimension ref="A1:T28"/>
  <sheetViews>
    <sheetView workbookViewId="0">
      <selection activeCell="T28" sqref="T28"/>
    </sheetView>
  </sheetViews>
  <sheetFormatPr baseColWidth="10" defaultColWidth="9.1640625" defaultRowHeight="15" x14ac:dyDescent="0.2"/>
  <cols>
    <col min="1" max="1" width="9.1640625" style="1"/>
    <col min="2" max="2" width="38.5" style="1" bestFit="1" customWidth="1"/>
    <col min="3" max="4" width="9.1640625" style="1"/>
    <col min="5" max="5" width="12.33203125" style="1" bestFit="1" customWidth="1"/>
    <col min="6" max="7" width="9.1640625" style="1"/>
    <col min="8" max="8" width="9.83203125" style="1" bestFit="1" customWidth="1"/>
    <col min="9" max="9" width="9.1640625" style="1"/>
    <col min="10" max="10" width="12.33203125" style="1" bestFit="1" customWidth="1"/>
    <col min="11" max="14" width="9.1640625" style="1"/>
    <col min="15" max="15" width="12.33203125" style="1" hidden="1" customWidth="1"/>
    <col min="16" max="16" width="0" style="1" hidden="1" customWidth="1"/>
    <col min="17" max="16384" width="9.1640625" style="1"/>
  </cols>
  <sheetData>
    <row r="1" spans="1:14" x14ac:dyDescent="0.2">
      <c r="A1" s="33" t="s">
        <v>72</v>
      </c>
    </row>
    <row r="2" spans="1:14" x14ac:dyDescent="0.2">
      <c r="A2" s="33" t="s">
        <v>77</v>
      </c>
    </row>
    <row r="3" spans="1:14" x14ac:dyDescent="0.2">
      <c r="A3" s="33" t="s">
        <v>41</v>
      </c>
    </row>
    <row r="4" spans="1:14" ht="16" thickBot="1" x14ac:dyDescent="0.25">
      <c r="A4" s="33" t="s">
        <v>76</v>
      </c>
    </row>
    <row r="5" spans="1:14" x14ac:dyDescent="0.2">
      <c r="A5" s="33" t="s">
        <v>69</v>
      </c>
      <c r="F5" s="168" t="s">
        <v>75</v>
      </c>
      <c r="G5" s="178"/>
      <c r="H5" s="178"/>
      <c r="I5" s="178"/>
      <c r="J5" s="178"/>
      <c r="K5" s="178"/>
      <c r="L5" s="178"/>
      <c r="M5" s="178"/>
      <c r="N5" s="179"/>
    </row>
    <row r="6" spans="1:14" x14ac:dyDescent="0.2">
      <c r="A6" s="33"/>
      <c r="F6" s="38"/>
      <c r="N6" s="39"/>
    </row>
    <row r="7" spans="1:14" ht="26" x14ac:dyDescent="0.2">
      <c r="A7" s="33"/>
      <c r="F7" s="38"/>
      <c r="J7" s="136" t="s">
        <v>63</v>
      </c>
      <c r="K7" s="136" t="s">
        <v>74</v>
      </c>
      <c r="M7" s="136" t="s">
        <v>62</v>
      </c>
      <c r="N7" s="136" t="s">
        <v>74</v>
      </c>
    </row>
    <row r="8" spans="1:14" x14ac:dyDescent="0.2">
      <c r="A8" s="33"/>
      <c r="F8" s="174" t="s">
        <v>49</v>
      </c>
      <c r="G8" s="175"/>
      <c r="H8" s="175"/>
      <c r="I8" s="175"/>
      <c r="J8" s="133">
        <v>135924</v>
      </c>
      <c r="K8" s="134">
        <f t="shared" ref="K8:K15" si="0">J8/$J$15</f>
        <v>2.6986947890237513E-2</v>
      </c>
      <c r="M8" s="133">
        <v>250112</v>
      </c>
      <c r="N8" s="132">
        <f t="shared" ref="N8:N15" si="1">M8/$M$15</f>
        <v>3.1707834375145391E-2</v>
      </c>
    </row>
    <row r="9" spans="1:14" x14ac:dyDescent="0.2">
      <c r="A9" s="33"/>
      <c r="F9" s="174" t="s">
        <v>48</v>
      </c>
      <c r="G9" s="175"/>
      <c r="H9" s="175"/>
      <c r="I9" s="175"/>
      <c r="J9" s="135">
        <v>724019</v>
      </c>
      <c r="K9" s="134">
        <f t="shared" si="0"/>
        <v>0.1437499118959262</v>
      </c>
      <c r="M9" s="135">
        <v>1131400</v>
      </c>
      <c r="N9" s="132">
        <f t="shared" si="1"/>
        <v>0.14343271739076693</v>
      </c>
    </row>
    <row r="10" spans="1:14" x14ac:dyDescent="0.2">
      <c r="A10" s="33"/>
      <c r="F10" s="174" t="s">
        <v>47</v>
      </c>
      <c r="G10" s="175"/>
      <c r="H10" s="175"/>
      <c r="I10" s="175"/>
      <c r="J10" s="133">
        <v>851555</v>
      </c>
      <c r="K10" s="134">
        <f t="shared" si="0"/>
        <v>0.16907146942902804</v>
      </c>
      <c r="M10" s="133">
        <v>1761819</v>
      </c>
      <c r="N10" s="132">
        <f t="shared" si="1"/>
        <v>0.22335379770256639</v>
      </c>
    </row>
    <row r="11" spans="1:14" x14ac:dyDescent="0.2">
      <c r="A11" s="33"/>
      <c r="F11" s="174" t="s">
        <v>46</v>
      </c>
      <c r="G11" s="175"/>
      <c r="H11" s="175"/>
      <c r="I11" s="175"/>
      <c r="J11" s="135">
        <v>73726</v>
      </c>
      <c r="K11" s="134">
        <f t="shared" si="0"/>
        <v>1.4637883818572518E-2</v>
      </c>
      <c r="M11" s="135">
        <v>145056</v>
      </c>
      <c r="N11" s="132">
        <f t="shared" si="1"/>
        <v>1.8389408037683481E-2</v>
      </c>
    </row>
    <row r="12" spans="1:14" x14ac:dyDescent="0.2">
      <c r="A12" s="33"/>
      <c r="F12" s="174" t="s">
        <v>45</v>
      </c>
      <c r="G12" s="175"/>
      <c r="H12" s="175"/>
      <c r="I12" s="175"/>
      <c r="J12" s="133">
        <v>18907</v>
      </c>
      <c r="K12" s="134">
        <f t="shared" si="0"/>
        <v>3.7538788128713154E-3</v>
      </c>
      <c r="M12" s="133">
        <v>28508</v>
      </c>
      <c r="N12" s="132">
        <f t="shared" si="1"/>
        <v>3.6140886577479088E-3</v>
      </c>
    </row>
    <row r="13" spans="1:14" x14ac:dyDescent="0.2">
      <c r="A13" s="33"/>
      <c r="F13" s="174" t="s">
        <v>44</v>
      </c>
      <c r="G13" s="175"/>
      <c r="H13" s="175"/>
      <c r="I13" s="175"/>
      <c r="J13" s="135">
        <v>1716433</v>
      </c>
      <c r="K13" s="134">
        <f t="shared" si="0"/>
        <v>0.34078814578797006</v>
      </c>
      <c r="M13" s="135">
        <v>2277355</v>
      </c>
      <c r="N13" s="132">
        <f t="shared" si="1"/>
        <v>0.28871063824770199</v>
      </c>
    </row>
    <row r="14" spans="1:14" x14ac:dyDescent="0.2">
      <c r="F14" s="174" t="s">
        <v>43</v>
      </c>
      <c r="G14" s="175"/>
      <c r="H14" s="175"/>
      <c r="I14" s="175"/>
      <c r="J14" s="133">
        <v>1516093</v>
      </c>
      <c r="K14" s="134">
        <f t="shared" si="0"/>
        <v>0.30101176236539434</v>
      </c>
      <c r="M14" s="133">
        <v>2293769</v>
      </c>
      <c r="N14" s="132">
        <f t="shared" si="1"/>
        <v>0.29079151558838789</v>
      </c>
    </row>
    <row r="15" spans="1:14" ht="16" thickBot="1" x14ac:dyDescent="0.25">
      <c r="F15" s="176" t="s">
        <v>24</v>
      </c>
      <c r="G15" s="177"/>
      <c r="H15" s="177"/>
      <c r="I15" s="177"/>
      <c r="J15" s="129">
        <v>5036657</v>
      </c>
      <c r="K15" s="131">
        <f t="shared" si="0"/>
        <v>1</v>
      </c>
      <c r="L15" s="130"/>
      <c r="M15" s="129">
        <v>7888019</v>
      </c>
      <c r="N15" s="128">
        <f t="shared" si="1"/>
        <v>1</v>
      </c>
    </row>
    <row r="17" spans="2:20" ht="16" thickBot="1" x14ac:dyDescent="0.25"/>
    <row r="18" spans="2:20" ht="21" x14ac:dyDescent="0.25">
      <c r="C18" s="161" t="s">
        <v>63</v>
      </c>
      <c r="D18" s="162"/>
      <c r="E18" s="162"/>
      <c r="F18" s="162"/>
      <c r="G18" s="163"/>
      <c r="H18" s="161" t="s">
        <v>62</v>
      </c>
      <c r="I18" s="162"/>
      <c r="J18" s="162"/>
      <c r="K18" s="162"/>
      <c r="L18" s="163"/>
      <c r="M18" s="161" t="s">
        <v>73</v>
      </c>
      <c r="N18" s="162"/>
      <c r="O18" s="162"/>
      <c r="P18" s="162"/>
      <c r="Q18" s="162"/>
      <c r="R18" s="162"/>
      <c r="S18" s="162"/>
      <c r="T18" s="163"/>
    </row>
    <row r="19" spans="2:20" x14ac:dyDescent="0.2">
      <c r="C19" s="171" t="s">
        <v>35</v>
      </c>
      <c r="D19" s="172"/>
      <c r="E19" s="172"/>
      <c r="F19" s="172"/>
      <c r="G19" s="173"/>
      <c r="H19" s="171" t="s">
        <v>35</v>
      </c>
      <c r="I19" s="172"/>
      <c r="J19" s="172"/>
      <c r="K19" s="172"/>
      <c r="L19" s="173"/>
      <c r="M19" s="171" t="s">
        <v>35</v>
      </c>
      <c r="N19" s="172"/>
      <c r="O19" s="172"/>
      <c r="P19" s="172"/>
      <c r="Q19" s="172"/>
      <c r="R19" s="172"/>
      <c r="S19" s="172"/>
      <c r="T19" s="173"/>
    </row>
    <row r="20" spans="2:20" x14ac:dyDescent="0.2">
      <c r="B20" s="29" t="s">
        <v>50</v>
      </c>
      <c r="C20" s="127" t="s">
        <v>31</v>
      </c>
      <c r="D20" s="27" t="s">
        <v>29</v>
      </c>
      <c r="E20" s="27" t="s">
        <v>28</v>
      </c>
      <c r="F20" s="27" t="s">
        <v>30</v>
      </c>
      <c r="G20" s="126" t="s">
        <v>26</v>
      </c>
      <c r="H20" s="127" t="s">
        <v>31</v>
      </c>
      <c r="I20" s="27" t="s">
        <v>29</v>
      </c>
      <c r="J20" s="27" t="s">
        <v>28</v>
      </c>
      <c r="K20" s="27" t="s">
        <v>30</v>
      </c>
      <c r="L20" s="126" t="s">
        <v>26</v>
      </c>
      <c r="M20" s="127" t="s">
        <v>29</v>
      </c>
      <c r="N20" s="27" t="s">
        <v>25</v>
      </c>
      <c r="O20" s="27" t="s">
        <v>28</v>
      </c>
      <c r="P20" s="27" t="s">
        <v>25</v>
      </c>
      <c r="Q20" s="27" t="s">
        <v>27</v>
      </c>
      <c r="R20" s="27" t="s">
        <v>25</v>
      </c>
      <c r="S20" s="27" t="s">
        <v>26</v>
      </c>
      <c r="T20" s="126" t="s">
        <v>25</v>
      </c>
    </row>
    <row r="21" spans="2:20" x14ac:dyDescent="0.2">
      <c r="B21" s="26" t="s">
        <v>24</v>
      </c>
      <c r="C21" s="125">
        <v>7079956</v>
      </c>
      <c r="D21" s="21">
        <v>16868.22668289701</v>
      </c>
      <c r="E21" s="20">
        <v>2972490714.6320381</v>
      </c>
      <c r="F21" s="19">
        <v>419.84593048770898</v>
      </c>
      <c r="G21" s="124">
        <v>590.17136061320798</v>
      </c>
      <c r="H21" s="123">
        <v>27488283</v>
      </c>
      <c r="I21" s="24">
        <v>41817.774019053453</v>
      </c>
      <c r="J21" s="23">
        <v>6561754654.0124636</v>
      </c>
      <c r="K21" s="22">
        <v>238.710968379235</v>
      </c>
      <c r="L21" s="122">
        <v>831.86344429602207</v>
      </c>
      <c r="M21" s="107">
        <f t="shared" ref="M21:M28" si="2">IFERROR(I21-D21,0)</f>
        <v>24949.547336156444</v>
      </c>
      <c r="N21" s="15">
        <f t="shared" ref="N21:N28" si="3">IFERROR((I21-D21)/D21,0)*100</f>
        <v>147.90853718757069</v>
      </c>
      <c r="O21" s="17">
        <f t="shared" ref="O21:O28" si="4">IFERROR(J21-E21,0)</f>
        <v>3589263939.3804255</v>
      </c>
      <c r="P21" s="15">
        <f t="shared" ref="P21:P28" si="5">IFERROR((J21-E21)/E21,0)*100</f>
        <v>120.74937431132523</v>
      </c>
      <c r="Q21" s="16">
        <f t="shared" ref="Q21:Q28" si="6">IFERROR(K21-F21,0)</f>
        <v>-181.13496210847399</v>
      </c>
      <c r="R21" s="15">
        <f t="shared" ref="R21:R28" si="7">IFERROR((K21-F21)/F21,0)*100</f>
        <v>-43.143198243713051</v>
      </c>
      <c r="S21" s="16">
        <f t="shared" ref="S21:S28" si="8">IFERROR(L21-G21,0)</f>
        <v>241.69208368281409</v>
      </c>
      <c r="T21" s="106">
        <f t="shared" ref="T21:T28" si="9">IFERROR((L21-G21)/G21,0)*100</f>
        <v>40.952865525647979</v>
      </c>
    </row>
    <row r="22" spans="2:20" x14ac:dyDescent="0.2">
      <c r="B22" s="13" t="s">
        <v>49</v>
      </c>
      <c r="C22" s="121">
        <v>137155</v>
      </c>
      <c r="D22" s="8">
        <v>12108.678379094201</v>
      </c>
      <c r="E22" s="7">
        <v>41789903.500000447</v>
      </c>
      <c r="F22" s="6">
        <v>304.69106849914658</v>
      </c>
      <c r="G22" s="120">
        <v>307.45051278656052</v>
      </c>
      <c r="H22" s="119">
        <v>714289</v>
      </c>
      <c r="I22" s="11">
        <v>34270.518807574197</v>
      </c>
      <c r="J22" s="10">
        <v>139887489.4100045</v>
      </c>
      <c r="K22" s="9">
        <v>195.8415843027185</v>
      </c>
      <c r="L22" s="118">
        <v>559.29939151262045</v>
      </c>
      <c r="M22" s="107">
        <f t="shared" si="2"/>
        <v>22161.840428479998</v>
      </c>
      <c r="N22" s="15">
        <f t="shared" si="3"/>
        <v>183.02443697524183</v>
      </c>
      <c r="O22" s="17">
        <f t="shared" si="4"/>
        <v>98097585.91000405</v>
      </c>
      <c r="P22" s="15">
        <f t="shared" si="5"/>
        <v>234.73991967941012</v>
      </c>
      <c r="Q22" s="16">
        <f t="shared" si="6"/>
        <v>-108.84948419642808</v>
      </c>
      <c r="R22" s="15">
        <f t="shared" si="7"/>
        <v>-35.724540510032362</v>
      </c>
      <c r="S22" s="16">
        <f t="shared" si="8"/>
        <v>251.84887872605992</v>
      </c>
      <c r="T22" s="106">
        <f t="shared" si="9"/>
        <v>81.915257334730612</v>
      </c>
    </row>
    <row r="23" spans="2:20" x14ac:dyDescent="0.2">
      <c r="B23" s="13" t="s">
        <v>48</v>
      </c>
      <c r="C23" s="121">
        <v>1042728</v>
      </c>
      <c r="D23" s="8">
        <v>17282.33098855141</v>
      </c>
      <c r="E23" s="7">
        <v>406936378.93996221</v>
      </c>
      <c r="F23" s="6">
        <v>390.26129435477151</v>
      </c>
      <c r="G23" s="120">
        <v>562.05207175497083</v>
      </c>
      <c r="H23" s="119">
        <v>3747809</v>
      </c>
      <c r="I23" s="11">
        <v>39750.493194272582</v>
      </c>
      <c r="J23" s="10">
        <v>952852325.0699389</v>
      </c>
      <c r="K23" s="9">
        <v>254.24249876926461</v>
      </c>
      <c r="L23" s="118">
        <v>842.18872641854239</v>
      </c>
      <c r="M23" s="107">
        <f t="shared" si="2"/>
        <v>22468.162205721172</v>
      </c>
      <c r="N23" s="15">
        <f t="shared" si="3"/>
        <v>130.0065495829532</v>
      </c>
      <c r="O23" s="17">
        <f t="shared" si="4"/>
        <v>545915946.12997675</v>
      </c>
      <c r="P23" s="15">
        <f t="shared" si="5"/>
        <v>134.15265244951692</v>
      </c>
      <c r="Q23" s="16">
        <f t="shared" si="6"/>
        <v>-136.01879558550689</v>
      </c>
      <c r="R23" s="15">
        <f t="shared" si="7"/>
        <v>-34.853263070935611</v>
      </c>
      <c r="S23" s="16">
        <f t="shared" si="8"/>
        <v>280.13665466357156</v>
      </c>
      <c r="T23" s="106">
        <f t="shared" si="9"/>
        <v>49.84176177642459</v>
      </c>
    </row>
    <row r="24" spans="2:20" x14ac:dyDescent="0.2">
      <c r="B24" s="13" t="s">
        <v>47</v>
      </c>
      <c r="C24" s="121">
        <v>1253369</v>
      </c>
      <c r="D24" s="8">
        <v>17662.309539606951</v>
      </c>
      <c r="E24" s="7">
        <v>392040143.37995172</v>
      </c>
      <c r="F24" s="6">
        <v>312.78908556055848</v>
      </c>
      <c r="G24" s="120">
        <v>460.38147081509908</v>
      </c>
      <c r="H24" s="119">
        <v>6438942</v>
      </c>
      <c r="I24" s="11">
        <v>43856.550531013687</v>
      </c>
      <c r="J24" s="10">
        <v>1354323232.769789</v>
      </c>
      <c r="K24" s="9">
        <v>210.33319336775961</v>
      </c>
      <c r="L24" s="118">
        <v>768.70736027355167</v>
      </c>
      <c r="M24" s="107">
        <f t="shared" si="2"/>
        <v>26194.240991406736</v>
      </c>
      <c r="N24" s="15">
        <f t="shared" si="3"/>
        <v>148.3058652814758</v>
      </c>
      <c r="O24" s="17">
        <f t="shared" si="4"/>
        <v>962283089.38983727</v>
      </c>
      <c r="P24" s="15">
        <f t="shared" si="5"/>
        <v>245.45524371396473</v>
      </c>
      <c r="Q24" s="16">
        <f t="shared" si="6"/>
        <v>-102.45589219279887</v>
      </c>
      <c r="R24" s="15">
        <f t="shared" si="7"/>
        <v>-32.755584169180537</v>
      </c>
      <c r="S24" s="16">
        <f t="shared" si="8"/>
        <v>308.32588945845259</v>
      </c>
      <c r="T24" s="106">
        <f t="shared" si="9"/>
        <v>66.971828582189858</v>
      </c>
    </row>
    <row r="25" spans="2:20" x14ac:dyDescent="0.2">
      <c r="B25" s="13" t="s">
        <v>46</v>
      </c>
      <c r="C25" s="121">
        <v>81718</v>
      </c>
      <c r="D25" s="8">
        <v>13300.816536906919</v>
      </c>
      <c r="E25" s="7">
        <v>21243899.07000019</v>
      </c>
      <c r="F25" s="6">
        <v>259.96596918671759</v>
      </c>
      <c r="G25" s="120">
        <v>288.14663849931082</v>
      </c>
      <c r="H25" s="119">
        <v>387939</v>
      </c>
      <c r="I25" s="11">
        <v>32092.90205162144</v>
      </c>
      <c r="J25" s="10">
        <v>77921975.910000533</v>
      </c>
      <c r="K25" s="9">
        <v>200.86141354697651</v>
      </c>
      <c r="L25" s="118">
        <v>537.18547257611226</v>
      </c>
      <c r="M25" s="107">
        <f t="shared" si="2"/>
        <v>18792.085514714519</v>
      </c>
      <c r="N25" s="15">
        <f t="shared" si="3"/>
        <v>141.28520202177441</v>
      </c>
      <c r="O25" s="17">
        <f t="shared" si="4"/>
        <v>56678076.840000346</v>
      </c>
      <c r="P25" s="15">
        <f t="shared" si="5"/>
        <v>266.79695969766175</v>
      </c>
      <c r="Q25" s="16">
        <f t="shared" si="6"/>
        <v>-59.104555639741079</v>
      </c>
      <c r="R25" s="15">
        <f t="shared" si="7"/>
        <v>-22.735497197823577</v>
      </c>
      <c r="S25" s="16">
        <f t="shared" si="8"/>
        <v>249.03883407680144</v>
      </c>
      <c r="T25" s="106">
        <f t="shared" si="9"/>
        <v>86.427811677350903</v>
      </c>
    </row>
    <row r="26" spans="2:20" x14ac:dyDescent="0.2">
      <c r="B26" s="13" t="s">
        <v>45</v>
      </c>
      <c r="C26" s="121">
        <v>23155</v>
      </c>
      <c r="D26" s="8">
        <v>14696.144285185381</v>
      </c>
      <c r="E26" s="7">
        <v>6963519.0299999909</v>
      </c>
      <c r="F26" s="6">
        <v>300.73500453465738</v>
      </c>
      <c r="G26" s="120">
        <v>368.30375152060037</v>
      </c>
      <c r="H26" s="119">
        <v>96884</v>
      </c>
      <c r="I26" s="11">
        <v>40781.815630700163</v>
      </c>
      <c r="J26" s="10">
        <v>22424560.820000172</v>
      </c>
      <c r="K26" s="9">
        <v>231.45783431732971</v>
      </c>
      <c r="L26" s="118">
        <v>786.60589378420696</v>
      </c>
      <c r="M26" s="107">
        <f t="shared" si="2"/>
        <v>26085.671345514784</v>
      </c>
      <c r="N26" s="15">
        <f t="shared" si="3"/>
        <v>177.50010369597928</v>
      </c>
      <c r="O26" s="17">
        <f t="shared" si="4"/>
        <v>15461041.790000182</v>
      </c>
      <c r="P26" s="15">
        <f t="shared" si="5"/>
        <v>222.02914537019942</v>
      </c>
      <c r="Q26" s="16">
        <f t="shared" si="6"/>
        <v>-69.277170217327665</v>
      </c>
      <c r="R26" s="15">
        <f t="shared" si="7"/>
        <v>-23.035951642717404</v>
      </c>
      <c r="S26" s="16">
        <f t="shared" si="8"/>
        <v>418.30214226360658</v>
      </c>
      <c r="T26" s="106">
        <f t="shared" si="9"/>
        <v>113.57531400008281</v>
      </c>
    </row>
    <row r="27" spans="2:20" x14ac:dyDescent="0.2">
      <c r="B27" s="13" t="s">
        <v>44</v>
      </c>
      <c r="C27" s="121">
        <v>1530625</v>
      </c>
      <c r="D27" s="8">
        <v>10700.97114189718</v>
      </c>
      <c r="E27" s="7">
        <v>538671475.17000663</v>
      </c>
      <c r="F27" s="6">
        <v>351.92909770192352</v>
      </c>
      <c r="G27" s="120">
        <v>313.83192654184973</v>
      </c>
      <c r="H27" s="119">
        <v>5953523</v>
      </c>
      <c r="I27" s="11">
        <v>31370.7243710357</v>
      </c>
      <c r="J27" s="10">
        <v>1236030302.5799301</v>
      </c>
      <c r="K27" s="9">
        <v>207.6132573234251</v>
      </c>
      <c r="L27" s="118">
        <v>542.74818927217302</v>
      </c>
      <c r="M27" s="107">
        <f t="shared" si="2"/>
        <v>20669.753229138521</v>
      </c>
      <c r="N27" s="15">
        <f t="shared" si="3"/>
        <v>193.15773264924411</v>
      </c>
      <c r="O27" s="17">
        <f t="shared" si="4"/>
        <v>697358827.40992343</v>
      </c>
      <c r="P27" s="15">
        <f t="shared" si="5"/>
        <v>129.45902271692307</v>
      </c>
      <c r="Q27" s="16">
        <f t="shared" si="6"/>
        <v>-144.31584037849842</v>
      </c>
      <c r="R27" s="15">
        <f t="shared" si="7"/>
        <v>-41.007078221400974</v>
      </c>
      <c r="S27" s="16">
        <f t="shared" si="8"/>
        <v>228.9162627303233</v>
      </c>
      <c r="T27" s="106">
        <f t="shared" si="9"/>
        <v>72.942311909683013</v>
      </c>
    </row>
    <row r="28" spans="2:20" ht="16" thickBot="1" x14ac:dyDescent="0.25">
      <c r="B28" s="13" t="s">
        <v>43</v>
      </c>
      <c r="C28" s="117">
        <v>3011206</v>
      </c>
      <c r="D28" s="116">
        <v>23833.941585377681</v>
      </c>
      <c r="E28" s="115">
        <v>1564845395.5401299</v>
      </c>
      <c r="F28" s="114">
        <v>519.67397632049426</v>
      </c>
      <c r="G28" s="113">
        <v>1032.156599588634</v>
      </c>
      <c r="H28" s="112">
        <v>10148897</v>
      </c>
      <c r="I28" s="111">
        <v>53094.607172736229</v>
      </c>
      <c r="J28" s="110">
        <v>2778314767.4430528</v>
      </c>
      <c r="K28" s="109">
        <v>273.75534183104361</v>
      </c>
      <c r="L28" s="108">
        <v>1211.2443613297819</v>
      </c>
      <c r="M28" s="107">
        <f t="shared" si="2"/>
        <v>29260.665587358548</v>
      </c>
      <c r="N28" s="15">
        <f t="shared" si="3"/>
        <v>122.7688902506592</v>
      </c>
      <c r="O28" s="17">
        <f t="shared" si="4"/>
        <v>1213469371.9029229</v>
      </c>
      <c r="P28" s="15">
        <f t="shared" si="5"/>
        <v>77.545639675418272</v>
      </c>
      <c r="Q28" s="16">
        <f t="shared" si="6"/>
        <v>-245.91863448945065</v>
      </c>
      <c r="R28" s="15">
        <f t="shared" si="7"/>
        <v>-47.321714323787354</v>
      </c>
      <c r="S28" s="16">
        <f t="shared" si="8"/>
        <v>179.08776174114792</v>
      </c>
      <c r="T28" s="106">
        <f t="shared" si="9"/>
        <v>17.350832403970806</v>
      </c>
    </row>
  </sheetData>
  <mergeCells count="15">
    <mergeCell ref="C19:G19"/>
    <mergeCell ref="C18:G18"/>
    <mergeCell ref="H19:L19"/>
    <mergeCell ref="H18:L18"/>
    <mergeCell ref="M19:T19"/>
    <mergeCell ref="M18:T18"/>
    <mergeCell ref="F14:I14"/>
    <mergeCell ref="F15:I15"/>
    <mergeCell ref="F5:N5"/>
    <mergeCell ref="F8:I8"/>
    <mergeCell ref="F9:I9"/>
    <mergeCell ref="F10:I10"/>
    <mergeCell ref="F11:I11"/>
    <mergeCell ref="F12:I12"/>
    <mergeCell ref="F13:I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020E-DC0D-CE40-9970-A4F01E150790}">
  <sheetPr>
    <tabColor theme="5" tint="0.39997558519241921"/>
  </sheetPr>
  <dimension ref="A1:T21"/>
  <sheetViews>
    <sheetView workbookViewId="0">
      <selection activeCell="T21" sqref="T21"/>
    </sheetView>
  </sheetViews>
  <sheetFormatPr baseColWidth="10" defaultColWidth="9.1640625" defaultRowHeight="15" x14ac:dyDescent="0.2"/>
  <cols>
    <col min="1" max="4" width="9.1640625" style="1"/>
    <col min="5" max="5" width="12.33203125" style="1" bestFit="1" customWidth="1"/>
    <col min="6" max="7" width="9.1640625" style="1"/>
    <col min="8" max="8" width="10.83203125" style="1" customWidth="1"/>
    <col min="9" max="9" width="9.1640625" style="1"/>
    <col min="10" max="10" width="12.33203125" style="1" bestFit="1" customWidth="1"/>
    <col min="11" max="14" width="9.1640625" style="1"/>
    <col min="15" max="15" width="12.33203125" style="1" hidden="1" customWidth="1"/>
    <col min="16" max="16" width="0" style="1" hidden="1" customWidth="1"/>
    <col min="17" max="16384" width="9.1640625" style="1"/>
  </cols>
  <sheetData>
    <row r="1" spans="1:20" x14ac:dyDescent="0.2">
      <c r="A1" s="33" t="s">
        <v>82</v>
      </c>
    </row>
    <row r="2" spans="1:20" x14ac:dyDescent="0.2">
      <c r="A2" s="33" t="s">
        <v>63</v>
      </c>
    </row>
    <row r="3" spans="1:20" x14ac:dyDescent="0.2">
      <c r="A3" s="33" t="s">
        <v>41</v>
      </c>
    </row>
    <row r="4" spans="1:20" x14ac:dyDescent="0.2">
      <c r="A4" s="33" t="s">
        <v>81</v>
      </c>
    </row>
    <row r="5" spans="1:20" x14ac:dyDescent="0.2">
      <c r="A5" s="33" t="s">
        <v>69</v>
      </c>
    </row>
    <row r="6" spans="1:20" x14ac:dyDescent="0.2">
      <c r="A6" s="33" t="s">
        <v>80</v>
      </c>
    </row>
    <row r="7" spans="1:20" ht="16" thickBot="1" x14ac:dyDescent="0.25">
      <c r="A7" s="33"/>
    </row>
    <row r="8" spans="1:20" x14ac:dyDescent="0.2">
      <c r="F8" s="168" t="s">
        <v>38</v>
      </c>
      <c r="G8" s="184"/>
      <c r="H8" s="184"/>
      <c r="I8" s="184"/>
      <c r="J8" s="184"/>
      <c r="K8" s="184"/>
      <c r="L8" s="184"/>
      <c r="M8" s="184"/>
      <c r="N8" s="185"/>
    </row>
    <row r="9" spans="1:20" x14ac:dyDescent="0.2">
      <c r="F9" s="38"/>
      <c r="N9" s="39"/>
    </row>
    <row r="10" spans="1:20" ht="26" x14ac:dyDescent="0.2">
      <c r="F10" s="38"/>
      <c r="H10" s="148" t="s">
        <v>63</v>
      </c>
      <c r="I10" s="148" t="s">
        <v>74</v>
      </c>
      <c r="M10" s="148" t="s">
        <v>62</v>
      </c>
      <c r="N10" s="136" t="s">
        <v>74</v>
      </c>
    </row>
    <row r="11" spans="1:20" x14ac:dyDescent="0.2">
      <c r="F11" s="191" t="s">
        <v>78</v>
      </c>
      <c r="G11" s="181"/>
      <c r="H11" s="146">
        <v>3881562</v>
      </c>
      <c r="I11" s="147">
        <f>H11/$H$13</f>
        <v>0.7706623659304177</v>
      </c>
      <c r="K11" s="180" t="s">
        <v>78</v>
      </c>
      <c r="L11" s="181"/>
      <c r="M11" s="146">
        <v>4100825</v>
      </c>
      <c r="N11" s="145">
        <f>M11/$M$13</f>
        <v>0.51988100416239491</v>
      </c>
    </row>
    <row r="12" spans="1:20" x14ac:dyDescent="0.2">
      <c r="F12" s="191" t="s">
        <v>60</v>
      </c>
      <c r="G12" s="181"/>
      <c r="H12" s="146">
        <v>1155095</v>
      </c>
      <c r="I12" s="147">
        <f>H12/$H$13</f>
        <v>0.22933763406958227</v>
      </c>
      <c r="K12" s="180" t="s">
        <v>60</v>
      </c>
      <c r="L12" s="181"/>
      <c r="M12" s="146">
        <v>3787182</v>
      </c>
      <c r="N12" s="145">
        <f>M12/$M$13</f>
        <v>0.48011899583760509</v>
      </c>
    </row>
    <row r="13" spans="1:20" ht="16" thickBot="1" x14ac:dyDescent="0.25">
      <c r="F13" s="192" t="s">
        <v>64</v>
      </c>
      <c r="G13" s="183"/>
      <c r="H13" s="143">
        <f>H11+H12</f>
        <v>5036657</v>
      </c>
      <c r="I13" s="144">
        <f>H13/$H$13</f>
        <v>1</v>
      </c>
      <c r="J13" s="130"/>
      <c r="K13" s="182" t="s">
        <v>64</v>
      </c>
      <c r="L13" s="183"/>
      <c r="M13" s="143">
        <f>M11+M12</f>
        <v>7888007</v>
      </c>
      <c r="N13" s="142">
        <f>M13/$M$13</f>
        <v>1</v>
      </c>
    </row>
    <row r="14" spans="1:20" x14ac:dyDescent="0.2">
      <c r="H14" s="33"/>
      <c r="J14" s="98"/>
      <c r="K14" s="141"/>
    </row>
    <row r="15" spans="1:20" ht="16" thickBot="1" x14ac:dyDescent="0.25">
      <c r="H15" s="33"/>
      <c r="J15" s="98"/>
      <c r="K15" s="141"/>
    </row>
    <row r="16" spans="1:20" ht="22" thickBot="1" x14ac:dyDescent="0.3">
      <c r="C16" s="161" t="s">
        <v>63</v>
      </c>
      <c r="D16" s="162"/>
      <c r="E16" s="162"/>
      <c r="F16" s="162"/>
      <c r="G16" s="162"/>
      <c r="H16" s="161" t="s">
        <v>62</v>
      </c>
      <c r="I16" s="162"/>
      <c r="J16" s="162"/>
      <c r="K16" s="162"/>
      <c r="L16" s="163"/>
      <c r="M16" s="188" t="s">
        <v>73</v>
      </c>
      <c r="N16" s="189"/>
      <c r="O16" s="189"/>
      <c r="P16" s="189"/>
      <c r="Q16" s="189"/>
      <c r="R16" s="189"/>
      <c r="S16" s="189"/>
      <c r="T16" s="190"/>
    </row>
    <row r="17" spans="2:20" x14ac:dyDescent="0.2">
      <c r="C17" s="171" t="s">
        <v>35</v>
      </c>
      <c r="D17" s="172"/>
      <c r="E17" s="172"/>
      <c r="F17" s="172"/>
      <c r="G17" s="172"/>
      <c r="H17" s="171" t="s">
        <v>35</v>
      </c>
      <c r="I17" s="172"/>
      <c r="J17" s="172"/>
      <c r="K17" s="172"/>
      <c r="L17" s="173"/>
      <c r="M17" s="186" t="s">
        <v>35</v>
      </c>
      <c r="N17" s="159"/>
      <c r="O17" s="159"/>
      <c r="P17" s="159"/>
      <c r="Q17" s="159"/>
      <c r="R17" s="159"/>
      <c r="S17" s="159"/>
      <c r="T17" s="187"/>
    </row>
    <row r="18" spans="2:20" x14ac:dyDescent="0.2">
      <c r="B18" s="29" t="s">
        <v>79</v>
      </c>
      <c r="C18" s="127" t="s">
        <v>31</v>
      </c>
      <c r="D18" s="27" t="s">
        <v>29</v>
      </c>
      <c r="E18" s="27" t="s">
        <v>28</v>
      </c>
      <c r="F18" s="27" t="s">
        <v>30</v>
      </c>
      <c r="G18" s="140" t="s">
        <v>26</v>
      </c>
      <c r="H18" s="127" t="s">
        <v>31</v>
      </c>
      <c r="I18" s="27" t="s">
        <v>29</v>
      </c>
      <c r="J18" s="27" t="s">
        <v>28</v>
      </c>
      <c r="K18" s="27" t="s">
        <v>30</v>
      </c>
      <c r="L18" s="126" t="s">
        <v>26</v>
      </c>
      <c r="M18" s="27" t="s">
        <v>29</v>
      </c>
      <c r="N18" s="27" t="s">
        <v>25</v>
      </c>
      <c r="O18" s="27" t="s">
        <v>28</v>
      </c>
      <c r="P18" s="27" t="s">
        <v>25</v>
      </c>
      <c r="Q18" s="27" t="s">
        <v>27</v>
      </c>
      <c r="R18" s="27" t="s">
        <v>25</v>
      </c>
      <c r="S18" s="27" t="s">
        <v>26</v>
      </c>
      <c r="T18" s="27" t="s">
        <v>25</v>
      </c>
    </row>
    <row r="19" spans="2:20" x14ac:dyDescent="0.2">
      <c r="B19" s="26" t="s">
        <v>24</v>
      </c>
      <c r="C19" s="125">
        <v>7079956</v>
      </c>
      <c r="D19" s="21">
        <v>16868.22668289701</v>
      </c>
      <c r="E19" s="20">
        <v>2972490714.6322079</v>
      </c>
      <c r="F19" s="19">
        <v>419.84593048773303</v>
      </c>
      <c r="G19" s="139">
        <v>590.17136061324163</v>
      </c>
      <c r="H19" s="123">
        <v>27488283</v>
      </c>
      <c r="I19" s="24">
        <v>41817.774019053453</v>
      </c>
      <c r="J19" s="23">
        <v>6561754654.0133591</v>
      </c>
      <c r="K19" s="22">
        <v>238.7109683792676</v>
      </c>
      <c r="L19" s="122">
        <v>831.86344429613553</v>
      </c>
      <c r="M19" s="15">
        <f>IFERROR(I19-D19,0)</f>
        <v>24949.547336156444</v>
      </c>
      <c r="N19" s="15">
        <f>IFERROR((I19-D19)/D19,0)*100</f>
        <v>147.90853718757069</v>
      </c>
      <c r="O19" s="17">
        <f>IFERROR(J19-E19,0)</f>
        <v>3589263939.3811512</v>
      </c>
      <c r="P19" s="15">
        <f>IFERROR((J19-E19)/E19,0)*100</f>
        <v>120.74937431134273</v>
      </c>
      <c r="Q19" s="16">
        <f>IFERROR(K19-F19,0)</f>
        <v>-181.13496210846543</v>
      </c>
      <c r="R19" s="15">
        <f>IFERROR((K19-F19)/F19,0)*100</f>
        <v>-43.14319824370854</v>
      </c>
      <c r="S19" s="16">
        <f>IFERROR(L19-G19,0)</f>
        <v>241.69208368289389</v>
      </c>
      <c r="T19" s="15">
        <f>IFERROR((L19-G19)/G19,0)*100</f>
        <v>40.95286552565917</v>
      </c>
    </row>
    <row r="20" spans="2:20" x14ac:dyDescent="0.2">
      <c r="B20" s="13" t="s">
        <v>78</v>
      </c>
      <c r="C20" s="121">
        <v>6109774</v>
      </c>
      <c r="D20" s="8">
        <v>14556.736343173659</v>
      </c>
      <c r="E20" s="7">
        <v>2658102272.3819022</v>
      </c>
      <c r="F20" s="6">
        <v>435.05738058100047</v>
      </c>
      <c r="G20" s="138">
        <v>527.75129860578193</v>
      </c>
      <c r="H20" s="119">
        <v>20635656</v>
      </c>
      <c r="I20" s="11">
        <v>31392.91018442019</v>
      </c>
      <c r="J20" s="10">
        <v>5317840832.3115072</v>
      </c>
      <c r="K20" s="9">
        <v>257.70156433657883</v>
      </c>
      <c r="L20" s="118">
        <v>674.16683863356661</v>
      </c>
      <c r="M20" s="15">
        <f>IFERROR(I20-D20,0)</f>
        <v>16836.173841246531</v>
      </c>
      <c r="N20" s="15">
        <f>IFERROR((I20-D20)/D20,0)*100</f>
        <v>115.65898731924074</v>
      </c>
      <c r="O20" s="17">
        <f>IFERROR(J20-E20,0)</f>
        <v>2659738559.929605</v>
      </c>
      <c r="P20" s="15">
        <f>IFERROR((J20-E20)/E20,0)*100</f>
        <v>100.0615584872224</v>
      </c>
      <c r="Q20" s="16">
        <f>IFERROR(K20-F20,0)</f>
        <v>-177.35581624442165</v>
      </c>
      <c r="R20" s="15">
        <f>IFERROR((K20-F20)/F20,0)*100</f>
        <v>-40.766074582523018</v>
      </c>
      <c r="S20" s="16">
        <f>IFERROR(L20-G20,0)</f>
        <v>146.41554002778469</v>
      </c>
      <c r="T20" s="15">
        <f>IFERROR((L20-G20)/G20,0)*100</f>
        <v>27.743283704765208</v>
      </c>
    </row>
    <row r="21" spans="2:20" ht="16" thickBot="1" x14ac:dyDescent="0.25">
      <c r="B21" s="13" t="s">
        <v>60</v>
      </c>
      <c r="C21" s="117">
        <v>970182</v>
      </c>
      <c r="D21" s="116">
        <v>2311.490339723352</v>
      </c>
      <c r="E21" s="115">
        <v>314388442.24999309</v>
      </c>
      <c r="F21" s="114">
        <v>324.05099481333718</v>
      </c>
      <c r="G21" s="137">
        <v>62.420062007397583</v>
      </c>
      <c r="H21" s="112">
        <v>6852624</v>
      </c>
      <c r="I21" s="111">
        <v>10424.85927074973</v>
      </c>
      <c r="J21" s="110">
        <v>1243913485.3398571</v>
      </c>
      <c r="K21" s="109">
        <v>181.5236740465925</v>
      </c>
      <c r="L21" s="108">
        <v>157.696563020431</v>
      </c>
      <c r="M21" s="15">
        <f>IFERROR(I21-D21,0)</f>
        <v>8113.368931026378</v>
      </c>
      <c r="N21" s="15">
        <f>IFERROR((I21-D21)/D21,0)*100</f>
        <v>351.00163697839275</v>
      </c>
      <c r="O21" s="17">
        <f>IFERROR(J21-E21,0)</f>
        <v>929525043.08986402</v>
      </c>
      <c r="P21" s="15">
        <f>IFERROR((J21-E21)/E21,0)*100</f>
        <v>295.66132789026994</v>
      </c>
      <c r="Q21" s="16">
        <f>IFERROR(K21-F21,0)</f>
        <v>-142.52732076674468</v>
      </c>
      <c r="R21" s="15">
        <f>IFERROR((K21-F21)/F21,0)*100</f>
        <v>-43.982991272359641</v>
      </c>
      <c r="S21" s="16">
        <f>IFERROR(L21-G21,0)</f>
        <v>95.276501013033425</v>
      </c>
      <c r="T21" s="15">
        <f>IFERROR((L21-G21)/G21,0)*100</f>
        <v>152.63762634798718</v>
      </c>
    </row>
  </sheetData>
  <mergeCells count="13">
    <mergeCell ref="K11:L11"/>
    <mergeCell ref="K12:L12"/>
    <mergeCell ref="K13:L13"/>
    <mergeCell ref="F8:N8"/>
    <mergeCell ref="C17:G17"/>
    <mergeCell ref="C16:G16"/>
    <mergeCell ref="H17:L17"/>
    <mergeCell ref="H16:L16"/>
    <mergeCell ref="M17:T17"/>
    <mergeCell ref="M16:T16"/>
    <mergeCell ref="F11:G11"/>
    <mergeCell ref="F12:G12"/>
    <mergeCell ref="F13:G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F908-9954-5249-8F43-826FED3DF96F}">
  <sheetPr>
    <tabColor theme="5" tint="0.39997558519241921"/>
  </sheetPr>
  <dimension ref="A1:T20"/>
  <sheetViews>
    <sheetView workbookViewId="0">
      <selection activeCell="T20" sqref="T20"/>
    </sheetView>
  </sheetViews>
  <sheetFormatPr baseColWidth="10" defaultColWidth="9.1640625" defaultRowHeight="15" x14ac:dyDescent="0.2"/>
  <cols>
    <col min="1" max="1" width="9.1640625" style="1"/>
    <col min="2" max="2" width="13.83203125" style="1" bestFit="1" customWidth="1"/>
    <col min="3" max="4" width="9.1640625" style="1"/>
    <col min="5" max="5" width="12.33203125" style="1" bestFit="1" customWidth="1"/>
    <col min="6" max="7" width="9.1640625" style="1"/>
    <col min="8" max="8" width="10.6640625" style="1" customWidth="1"/>
    <col min="9" max="9" width="9.1640625" style="1"/>
    <col min="10" max="10" width="12.33203125" style="1" bestFit="1" customWidth="1"/>
    <col min="11" max="14" width="9.1640625" style="1"/>
    <col min="15" max="15" width="12.33203125" style="1" hidden="1" customWidth="1"/>
    <col min="16" max="16" width="0" style="1" hidden="1" customWidth="1"/>
    <col min="17" max="16384" width="9.1640625" style="1"/>
  </cols>
  <sheetData>
    <row r="1" spans="1:20" x14ac:dyDescent="0.2">
      <c r="A1" s="33" t="s">
        <v>82</v>
      </c>
    </row>
    <row r="2" spans="1:20" x14ac:dyDescent="0.2">
      <c r="A2" s="33" t="s">
        <v>63</v>
      </c>
    </row>
    <row r="3" spans="1:20" x14ac:dyDescent="0.2">
      <c r="A3" s="33" t="s">
        <v>41</v>
      </c>
    </row>
    <row r="4" spans="1:20" x14ac:dyDescent="0.2">
      <c r="A4" s="33" t="s">
        <v>83</v>
      </c>
    </row>
    <row r="5" spans="1:20" x14ac:dyDescent="0.2">
      <c r="A5" s="33" t="s">
        <v>69</v>
      </c>
    </row>
    <row r="6" spans="1:20" ht="16" thickBot="1" x14ac:dyDescent="0.25">
      <c r="A6" s="33"/>
    </row>
    <row r="7" spans="1:20" x14ac:dyDescent="0.2">
      <c r="F7" s="168" t="s">
        <v>38</v>
      </c>
      <c r="G7" s="184"/>
      <c r="H7" s="184"/>
      <c r="I7" s="184"/>
      <c r="J7" s="184"/>
      <c r="K7" s="184"/>
      <c r="L7" s="184"/>
      <c r="M7" s="184"/>
      <c r="N7" s="185"/>
    </row>
    <row r="8" spans="1:20" x14ac:dyDescent="0.2">
      <c r="F8" s="38"/>
      <c r="N8" s="39"/>
    </row>
    <row r="9" spans="1:20" ht="26" x14ac:dyDescent="0.2">
      <c r="F9" s="38"/>
      <c r="H9" s="148" t="s">
        <v>63</v>
      </c>
      <c r="I9" s="148" t="s">
        <v>74</v>
      </c>
      <c r="M9" s="148" t="s">
        <v>62</v>
      </c>
      <c r="N9" s="136" t="s">
        <v>74</v>
      </c>
    </row>
    <row r="10" spans="1:20" x14ac:dyDescent="0.2">
      <c r="F10" s="191" t="s">
        <v>58</v>
      </c>
      <c r="G10" s="181"/>
      <c r="H10" s="146">
        <v>2469146</v>
      </c>
      <c r="I10" s="147">
        <f>H10/$H$12</f>
        <v>0.49023509045781755</v>
      </c>
      <c r="K10" s="191" t="s">
        <v>58</v>
      </c>
      <c r="L10" s="181"/>
      <c r="M10" s="146">
        <v>4391997</v>
      </c>
      <c r="N10" s="145">
        <f>M10/$M$12</f>
        <v>0.55679341036070018</v>
      </c>
    </row>
    <row r="11" spans="1:20" x14ac:dyDescent="0.2">
      <c r="F11" s="191" t="s">
        <v>57</v>
      </c>
      <c r="G11" s="181"/>
      <c r="H11" s="146">
        <v>2567511</v>
      </c>
      <c r="I11" s="147">
        <f>H11/$H$12</f>
        <v>0.50976490954218245</v>
      </c>
      <c r="K11" s="191" t="s">
        <v>57</v>
      </c>
      <c r="L11" s="181"/>
      <c r="M11" s="146">
        <v>3496022</v>
      </c>
      <c r="N11" s="145">
        <f>M11/$M$12</f>
        <v>0.44320658963929982</v>
      </c>
    </row>
    <row r="12" spans="1:20" ht="16" thickBot="1" x14ac:dyDescent="0.25">
      <c r="F12" s="192" t="s">
        <v>64</v>
      </c>
      <c r="G12" s="183"/>
      <c r="H12" s="143">
        <f>H10+H11</f>
        <v>5036657</v>
      </c>
      <c r="I12" s="144">
        <f>H12/$H$12</f>
        <v>1</v>
      </c>
      <c r="J12" s="130"/>
      <c r="K12" s="182" t="s">
        <v>64</v>
      </c>
      <c r="L12" s="183"/>
      <c r="M12" s="143">
        <f>M10+M11</f>
        <v>7888019</v>
      </c>
      <c r="N12" s="142">
        <f>M12/$M$12</f>
        <v>1</v>
      </c>
    </row>
    <row r="13" spans="1:20" x14ac:dyDescent="0.2">
      <c r="F13" s="33"/>
      <c r="H13" s="102"/>
      <c r="I13" s="154"/>
      <c r="K13" s="33"/>
      <c r="M13" s="102"/>
      <c r="N13" s="154"/>
    </row>
    <row r="14" spans="1:20" ht="16" thickBot="1" x14ac:dyDescent="0.25"/>
    <row r="15" spans="1:20" ht="21" x14ac:dyDescent="0.25">
      <c r="C15" s="161" t="s">
        <v>63</v>
      </c>
      <c r="D15" s="198"/>
      <c r="E15" s="198"/>
      <c r="F15" s="198"/>
      <c r="G15" s="199"/>
      <c r="H15" s="161" t="s">
        <v>62</v>
      </c>
      <c r="I15" s="198"/>
      <c r="J15" s="198"/>
      <c r="K15" s="198"/>
      <c r="L15" s="199"/>
      <c r="M15" s="194" t="s">
        <v>73</v>
      </c>
      <c r="N15" s="162"/>
      <c r="O15" s="162"/>
      <c r="P15" s="162"/>
      <c r="Q15" s="162"/>
      <c r="R15" s="162"/>
      <c r="S15" s="162"/>
      <c r="T15" s="163"/>
    </row>
    <row r="16" spans="1:20" x14ac:dyDescent="0.2">
      <c r="C16" s="195" t="s">
        <v>35</v>
      </c>
      <c r="D16" s="196"/>
      <c r="E16" s="196"/>
      <c r="F16" s="196"/>
      <c r="G16" s="197"/>
      <c r="H16" s="158" t="s">
        <v>35</v>
      </c>
      <c r="I16" s="159"/>
      <c r="J16" s="159"/>
      <c r="K16" s="159"/>
      <c r="L16" s="160"/>
      <c r="M16" s="193" t="s">
        <v>35</v>
      </c>
      <c r="N16" s="172"/>
      <c r="O16" s="172"/>
      <c r="P16" s="172"/>
      <c r="Q16" s="172"/>
      <c r="R16" s="172"/>
      <c r="S16" s="172"/>
      <c r="T16" s="173"/>
    </row>
    <row r="17" spans="2:20" x14ac:dyDescent="0.2">
      <c r="B17" s="153" t="s">
        <v>56</v>
      </c>
      <c r="C17" s="152" t="s">
        <v>31</v>
      </c>
      <c r="D17" s="151" t="s">
        <v>29</v>
      </c>
      <c r="E17" s="151" t="s">
        <v>28</v>
      </c>
      <c r="F17" s="151" t="s">
        <v>30</v>
      </c>
      <c r="G17" s="150" t="s">
        <v>26</v>
      </c>
      <c r="H17" s="127" t="s">
        <v>31</v>
      </c>
      <c r="I17" s="27" t="s">
        <v>29</v>
      </c>
      <c r="J17" s="27" t="s">
        <v>28</v>
      </c>
      <c r="K17" s="27" t="s">
        <v>30</v>
      </c>
      <c r="L17" s="126" t="s">
        <v>26</v>
      </c>
      <c r="M17" s="28" t="s">
        <v>29</v>
      </c>
      <c r="N17" s="27" t="s">
        <v>25</v>
      </c>
      <c r="O17" s="27" t="s">
        <v>28</v>
      </c>
      <c r="P17" s="27" t="s">
        <v>25</v>
      </c>
      <c r="Q17" s="27" t="s">
        <v>27</v>
      </c>
      <c r="R17" s="27" t="s">
        <v>25</v>
      </c>
      <c r="S17" s="27" t="s">
        <v>26</v>
      </c>
      <c r="T17" s="126" t="s">
        <v>25</v>
      </c>
    </row>
    <row r="18" spans="2:20" x14ac:dyDescent="0.2">
      <c r="B18" s="26" t="s">
        <v>24</v>
      </c>
      <c r="C18" s="83">
        <v>7079956</v>
      </c>
      <c r="D18" s="82">
        <v>16868.22668289701</v>
      </c>
      <c r="E18" s="81">
        <v>2972490714.6321192</v>
      </c>
      <c r="F18" s="80">
        <v>419.84593048772041</v>
      </c>
      <c r="G18" s="79">
        <v>590.17136061322401</v>
      </c>
      <c r="H18" s="123">
        <v>27488283</v>
      </c>
      <c r="I18" s="24">
        <v>41817.774019053453</v>
      </c>
      <c r="J18" s="23">
        <v>6561754654.0124407</v>
      </c>
      <c r="K18" s="22">
        <v>238.7109683792342</v>
      </c>
      <c r="L18" s="122">
        <v>831.86344429601911</v>
      </c>
      <c r="M18" s="149">
        <f>IFERROR(I18-D18,0)</f>
        <v>24949.547336156444</v>
      </c>
      <c r="N18" s="15">
        <f>IFERROR((I18-D18)/D18,0)*100</f>
        <v>147.90853718757069</v>
      </c>
      <c r="O18" s="17">
        <f>IFERROR(J18-E18,0)</f>
        <v>3589263939.3803215</v>
      </c>
      <c r="P18" s="15">
        <f>IFERROR((J18-E18)/E18,0)*100</f>
        <v>120.74937431131842</v>
      </c>
      <c r="Q18" s="16">
        <f>IFERROR(K18-F18,0)</f>
        <v>-181.13496210848621</v>
      </c>
      <c r="R18" s="15">
        <f>IFERROR((K18-F18)/F18,0)*100</f>
        <v>-43.143198243714785</v>
      </c>
      <c r="S18" s="16">
        <f>IFERROR(L18-G18,0)</f>
        <v>241.6920836827951</v>
      </c>
      <c r="T18" s="106">
        <f>IFERROR((L18-G18)/G18,0)*100</f>
        <v>40.952865525643659</v>
      </c>
    </row>
    <row r="19" spans="2:20" x14ac:dyDescent="0.2">
      <c r="B19" s="13" t="s">
        <v>55</v>
      </c>
      <c r="C19" s="83">
        <v>4050480</v>
      </c>
      <c r="D19" s="82">
        <v>19685.251499911301</v>
      </c>
      <c r="E19" s="81">
        <v>1597019339.580291</v>
      </c>
      <c r="F19" s="80">
        <v>394.2790334923987</v>
      </c>
      <c r="G19" s="79">
        <v>646.79016128665171</v>
      </c>
      <c r="H19" s="119">
        <v>16781610</v>
      </c>
      <c r="I19" s="11">
        <v>45851.424761902163</v>
      </c>
      <c r="J19" s="10">
        <v>3630767935.8859692</v>
      </c>
      <c r="K19" s="9">
        <v>216.3539693680147</v>
      </c>
      <c r="L19" s="118">
        <v>826.67814570136738</v>
      </c>
      <c r="M19" s="149">
        <f>IFERROR(I19-D19,0)</f>
        <v>26166.173261990862</v>
      </c>
      <c r="N19" s="15">
        <f>IFERROR((I19-D19)/D19,0)*100</f>
        <v>132.92272776961352</v>
      </c>
      <c r="O19" s="17">
        <f>IFERROR(J19-E19,0)</f>
        <v>2033748596.3056781</v>
      </c>
      <c r="P19" s="15">
        <f>IFERROR((J19-E19)/E19,0)*100</f>
        <v>127.3465227315383</v>
      </c>
      <c r="Q19" s="16">
        <f>IFERROR(K19-F19,0)</f>
        <v>-177.92506412438399</v>
      </c>
      <c r="R19" s="15">
        <f>IFERROR((K19-F19)/F19,0)*100</f>
        <v>-45.126686688962423</v>
      </c>
      <c r="S19" s="16">
        <f>IFERROR(L19-G19,0)</f>
        <v>179.88798441471567</v>
      </c>
      <c r="T19" s="106">
        <f>IFERROR((L19-G19)/G19,0)*100</f>
        <v>27.812418181635095</v>
      </c>
    </row>
    <row r="20" spans="2:20" ht="16" thickBot="1" x14ac:dyDescent="0.25">
      <c r="B20" s="13" t="s">
        <v>54</v>
      </c>
      <c r="C20" s="67">
        <v>3029476</v>
      </c>
      <c r="D20" s="66">
        <v>14159.126095272821</v>
      </c>
      <c r="E20" s="65">
        <v>1375471375.049999</v>
      </c>
      <c r="F20" s="64">
        <v>454.02946748876661</v>
      </c>
      <c r="G20" s="63">
        <v>535.72170676191797</v>
      </c>
      <c r="H20" s="112">
        <v>10706673</v>
      </c>
      <c r="I20" s="111">
        <v>36750.362554926724</v>
      </c>
      <c r="J20" s="110">
        <v>2930986718.1209869</v>
      </c>
      <c r="K20" s="109">
        <v>273.75326752960387</v>
      </c>
      <c r="L20" s="108">
        <v>838.37765269239935</v>
      </c>
      <c r="M20" s="149">
        <f>IFERROR(I20-D20,0)</f>
        <v>22591.236459653905</v>
      </c>
      <c r="N20" s="15">
        <f>IFERROR((I20-D20)/D20,0)*100</f>
        <v>159.55247737497186</v>
      </c>
      <c r="O20" s="17">
        <f>IFERROR(J20-E20,0)</f>
        <v>1555515343.0709879</v>
      </c>
      <c r="P20" s="15">
        <f>IFERROR((J20-E20)/E20,0)*100</f>
        <v>113.08961940516168</v>
      </c>
      <c r="Q20" s="16">
        <f>IFERROR(K20-F20,0)</f>
        <v>-180.27619995916274</v>
      </c>
      <c r="R20" s="15">
        <f>IFERROR((K20-F20)/F20,0)*100</f>
        <v>-39.705836926459639</v>
      </c>
      <c r="S20" s="16">
        <f>IFERROR(L20-G20,0)</f>
        <v>302.65594593048138</v>
      </c>
      <c r="T20" s="106">
        <f>IFERROR((L20-G20)/G20,0)*100</f>
        <v>56.494993969879545</v>
      </c>
    </row>
  </sheetData>
  <mergeCells count="13">
    <mergeCell ref="M16:T16"/>
    <mergeCell ref="M15:T15"/>
    <mergeCell ref="F12:G12"/>
    <mergeCell ref="K12:L12"/>
    <mergeCell ref="C16:G16"/>
    <mergeCell ref="C15:G15"/>
    <mergeCell ref="H16:L16"/>
    <mergeCell ref="H15:L15"/>
    <mergeCell ref="F7:N7"/>
    <mergeCell ref="F10:G10"/>
    <mergeCell ref="K10:L10"/>
    <mergeCell ref="F11:G11"/>
    <mergeCell ref="K11:L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308CF-8DA2-D74D-B218-792FACC2D4A6}">
  <sheetPr>
    <tabColor theme="5" tint="0.39997558519241921"/>
  </sheetPr>
  <dimension ref="A1"/>
  <sheetViews>
    <sheetView workbookViewId="0">
      <selection activeCell="N44" sqref="N44"/>
    </sheetView>
  </sheetViews>
  <sheetFormatPr baseColWidth="10" defaultRowHeight="16"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62FF-E354-634E-9181-1D73E02B18EE}">
  <sheetPr>
    <tabColor theme="8" tint="0.39997558519241921"/>
  </sheetPr>
  <dimension ref="A1:W33"/>
  <sheetViews>
    <sheetView workbookViewId="0">
      <selection activeCell="W33" sqref="W33"/>
    </sheetView>
  </sheetViews>
  <sheetFormatPr baseColWidth="10" defaultColWidth="9.1640625" defaultRowHeight="15" x14ac:dyDescent="0.2"/>
  <cols>
    <col min="1" max="1" width="30.83203125" style="1" customWidth="1"/>
    <col min="2" max="2" width="12.5" style="1" customWidth="1"/>
    <col min="3" max="3" width="2" style="1" customWidth="1"/>
    <col min="4" max="4" width="9.6640625" style="1" customWidth="1"/>
    <col min="5" max="5" width="8.1640625" style="1" customWidth="1"/>
    <col min="6" max="6" width="12.1640625" style="1" customWidth="1"/>
    <col min="7" max="7" width="8.6640625" style="1" customWidth="1"/>
    <col min="8" max="8" width="7.5" style="1" customWidth="1"/>
    <col min="9" max="9" width="2" style="1" customWidth="1"/>
    <col min="10" max="10" width="10.1640625" style="1" customWidth="1"/>
    <col min="11" max="11" width="9.83203125" style="1" bestFit="1" customWidth="1"/>
    <col min="12" max="12" width="12.33203125" style="1" customWidth="1"/>
    <col min="13" max="13" width="10" style="1" customWidth="1"/>
    <col min="14" max="14" width="8" style="1" customWidth="1"/>
    <col min="15" max="15" width="2" style="1" customWidth="1"/>
    <col min="16" max="16" width="8.5" style="1" customWidth="1"/>
    <col min="17" max="17" width="6.83203125" style="1" customWidth="1"/>
    <col min="18" max="18" width="12.1640625" style="1" customWidth="1"/>
    <col min="19" max="19" width="6.5" style="1" customWidth="1"/>
    <col min="20" max="20" width="8.6640625" style="1" customWidth="1"/>
    <col min="21" max="21" width="6" style="1" customWidth="1"/>
    <col min="22" max="22" width="7.1640625" style="1" customWidth="1"/>
    <col min="23" max="23" width="7" style="1" customWidth="1"/>
    <col min="24" max="16384" width="9.1640625" style="1"/>
  </cols>
  <sheetData>
    <row r="1" spans="1:23" x14ac:dyDescent="0.2">
      <c r="A1" s="33" t="s">
        <v>42</v>
      </c>
    </row>
    <row r="2" spans="1:23" x14ac:dyDescent="0.2">
      <c r="A2" s="33" t="s">
        <v>41</v>
      </c>
    </row>
    <row r="3" spans="1:23" x14ac:dyDescent="0.2">
      <c r="A3" s="33" t="s">
        <v>40</v>
      </c>
    </row>
    <row r="4" spans="1:23" x14ac:dyDescent="0.2">
      <c r="A4" s="33" t="s">
        <v>39</v>
      </c>
    </row>
    <row r="5" spans="1:23" ht="16" thickBot="1" x14ac:dyDescent="0.25">
      <c r="A5" s="33"/>
    </row>
    <row r="6" spans="1:23" x14ac:dyDescent="0.2">
      <c r="G6" s="203" t="s">
        <v>38</v>
      </c>
      <c r="H6" s="204"/>
      <c r="I6" s="204"/>
      <c r="J6" s="204"/>
      <c r="K6" s="205"/>
    </row>
    <row r="7" spans="1:23" x14ac:dyDescent="0.2">
      <c r="A7" s="33"/>
      <c r="G7" s="38"/>
      <c r="K7" s="39"/>
    </row>
    <row r="8" spans="1:23" x14ac:dyDescent="0.2">
      <c r="A8" s="33"/>
      <c r="G8" s="38"/>
      <c r="J8" s="37">
        <v>2021</v>
      </c>
      <c r="K8" s="36">
        <v>2022</v>
      </c>
    </row>
    <row r="9" spans="1:23" ht="16" thickBot="1" x14ac:dyDescent="0.25">
      <c r="A9" s="33"/>
      <c r="G9" s="192" t="s">
        <v>37</v>
      </c>
      <c r="H9" s="202"/>
      <c r="I9" s="202"/>
      <c r="J9" s="35">
        <v>4756575</v>
      </c>
      <c r="K9" s="34">
        <v>4942277</v>
      </c>
    </row>
    <row r="10" spans="1:23" x14ac:dyDescent="0.2">
      <c r="A10" s="33"/>
      <c r="G10" s="33"/>
      <c r="H10" s="32"/>
      <c r="I10" s="32"/>
      <c r="J10" s="31"/>
      <c r="K10" s="31"/>
    </row>
    <row r="12" spans="1:23" x14ac:dyDescent="0.2">
      <c r="D12" s="200" t="s">
        <v>36</v>
      </c>
      <c r="E12" s="172"/>
      <c r="F12" s="172"/>
      <c r="G12" s="172"/>
      <c r="H12" s="201"/>
      <c r="J12" s="200" t="s">
        <v>35</v>
      </c>
      <c r="K12" s="172"/>
      <c r="L12" s="172"/>
      <c r="M12" s="172"/>
      <c r="N12" s="201"/>
      <c r="P12" s="200" t="s">
        <v>34</v>
      </c>
      <c r="Q12" s="172"/>
      <c r="R12" s="172"/>
      <c r="S12" s="172"/>
      <c r="T12" s="172"/>
      <c r="U12" s="172"/>
      <c r="V12" s="172"/>
      <c r="W12" s="201"/>
    </row>
    <row r="13" spans="1:23" ht="14.25" customHeight="1" x14ac:dyDescent="0.2">
      <c r="A13" s="30" t="s">
        <v>33</v>
      </c>
      <c r="B13" s="29" t="s">
        <v>32</v>
      </c>
      <c r="C13" s="18"/>
      <c r="D13" s="28" t="s">
        <v>31</v>
      </c>
      <c r="E13" s="27" t="s">
        <v>29</v>
      </c>
      <c r="F13" s="27" t="s">
        <v>28</v>
      </c>
      <c r="G13" s="27" t="s">
        <v>30</v>
      </c>
      <c r="H13" s="27" t="s">
        <v>26</v>
      </c>
      <c r="I13" s="18"/>
      <c r="J13" s="27" t="s">
        <v>31</v>
      </c>
      <c r="K13" s="27" t="s">
        <v>29</v>
      </c>
      <c r="L13" s="27" t="s">
        <v>28</v>
      </c>
      <c r="M13" s="27" t="s">
        <v>30</v>
      </c>
      <c r="N13" s="27" t="s">
        <v>26</v>
      </c>
      <c r="O13" s="18"/>
      <c r="P13" s="27" t="s">
        <v>29</v>
      </c>
      <c r="Q13" s="27" t="s">
        <v>25</v>
      </c>
      <c r="R13" s="27" t="s">
        <v>28</v>
      </c>
      <c r="S13" s="27" t="s">
        <v>25</v>
      </c>
      <c r="T13" s="27" t="s">
        <v>27</v>
      </c>
      <c r="U13" s="27" t="s">
        <v>25</v>
      </c>
      <c r="V13" s="27" t="s">
        <v>26</v>
      </c>
      <c r="W13" s="27" t="s">
        <v>25</v>
      </c>
    </row>
    <row r="14" spans="1:23" ht="14.25" customHeight="1" x14ac:dyDescent="0.2">
      <c r="A14" s="26" t="s">
        <v>24</v>
      </c>
      <c r="B14" s="26" t="s">
        <v>24</v>
      </c>
      <c r="C14" s="18"/>
      <c r="D14" s="25">
        <v>7551147</v>
      </c>
      <c r="E14" s="24">
        <v>7518.6233151942979</v>
      </c>
      <c r="F14" s="23">
        <v>1500012253.3201101</v>
      </c>
      <c r="G14" s="22">
        <v>198.6469410965129</v>
      </c>
      <c r="H14" s="22">
        <v>124.46262690168921</v>
      </c>
      <c r="I14" s="18"/>
      <c r="J14" s="20">
        <v>7853361</v>
      </c>
      <c r="K14" s="21">
        <v>7291.5044059905258</v>
      </c>
      <c r="L14" s="20">
        <v>1567902491.4700339</v>
      </c>
      <c r="M14" s="19">
        <v>199.64732188804689</v>
      </c>
      <c r="N14" s="19">
        <v>121.3107772659086</v>
      </c>
      <c r="O14" s="18"/>
      <c r="P14" s="15">
        <v>-227.11890920377209</v>
      </c>
      <c r="Q14" s="15">
        <v>-3.0207512689828491</v>
      </c>
      <c r="R14" s="17">
        <v>67890238.149923801</v>
      </c>
      <c r="S14" s="15">
        <v>4.5259789044827006</v>
      </c>
      <c r="T14" s="16">
        <v>1.0003807915339851</v>
      </c>
      <c r="U14" s="15">
        <v>0.50359738036335955</v>
      </c>
      <c r="V14" s="16">
        <v>-3.151849635780636</v>
      </c>
      <c r="W14" s="15">
        <v>-2.5323663128773788</v>
      </c>
    </row>
    <row r="15" spans="1:23" ht="14.25" customHeight="1" x14ac:dyDescent="0.2">
      <c r="A15" s="14" t="s">
        <v>23</v>
      </c>
      <c r="B15" s="13" t="s">
        <v>0</v>
      </c>
      <c r="C15" s="5"/>
      <c r="D15" s="12">
        <v>996644</v>
      </c>
      <c r="E15" s="11">
        <v>992.35133620740089</v>
      </c>
      <c r="F15" s="10">
        <v>157933433.17999971</v>
      </c>
      <c r="G15" s="9">
        <v>158.46524253394369</v>
      </c>
      <c r="H15" s="9">
        <v>13.10443293091574</v>
      </c>
      <c r="I15" s="5"/>
      <c r="J15" s="7">
        <v>1105520</v>
      </c>
      <c r="K15" s="8">
        <v>1026.42727755806</v>
      </c>
      <c r="L15" s="7">
        <v>168957587.88999939</v>
      </c>
      <c r="M15" s="6">
        <v>152.83087405926571</v>
      </c>
      <c r="N15" s="6">
        <v>13.072481498955909</v>
      </c>
      <c r="O15" s="5"/>
      <c r="P15" s="2">
        <v>34.075941350659377</v>
      </c>
      <c r="Q15" s="2">
        <v>3.433858564738963</v>
      </c>
      <c r="R15" s="4">
        <v>11024154.709999681</v>
      </c>
      <c r="S15" s="2">
        <v>6.9802539513183648</v>
      </c>
      <c r="T15" s="3">
        <v>-5.6343684746779559</v>
      </c>
      <c r="U15" s="2">
        <v>-3.555586313175938</v>
      </c>
      <c r="V15" s="3">
        <v>-3.1951431959830863E-2</v>
      </c>
      <c r="W15" s="2">
        <v>-0.24382155357864921</v>
      </c>
    </row>
    <row r="16" spans="1:23" ht="14.25" customHeight="1" x14ac:dyDescent="0.2">
      <c r="A16" s="14" t="s">
        <v>22</v>
      </c>
      <c r="B16" s="13" t="s">
        <v>2</v>
      </c>
      <c r="C16" s="5"/>
      <c r="D16" s="12">
        <v>446738</v>
      </c>
      <c r="E16" s="11">
        <v>444.81384650348753</v>
      </c>
      <c r="F16" s="10">
        <v>54796900.709998861</v>
      </c>
      <c r="G16" s="9">
        <v>122.6600394638443</v>
      </c>
      <c r="H16" s="9">
        <v>4.5467403305151786</v>
      </c>
      <c r="I16" s="5"/>
      <c r="J16" s="7">
        <v>452372</v>
      </c>
      <c r="K16" s="8">
        <v>420.0077433275697</v>
      </c>
      <c r="L16" s="7">
        <v>56297825.96000161</v>
      </c>
      <c r="M16" s="6">
        <v>124.4502886120308</v>
      </c>
      <c r="N16" s="6">
        <v>4.3558404063669842</v>
      </c>
      <c r="O16" s="5"/>
      <c r="P16" s="2">
        <v>-24.80610317591783</v>
      </c>
      <c r="Q16" s="2">
        <v>-5.5767380828877444</v>
      </c>
      <c r="R16" s="4">
        <v>1500925.250002749</v>
      </c>
      <c r="S16" s="2">
        <v>2.7390696016661278</v>
      </c>
      <c r="T16" s="3">
        <v>1.790249148186561</v>
      </c>
      <c r="U16" s="2">
        <v>1.459521092616525</v>
      </c>
      <c r="V16" s="3">
        <v>-0.1908999241481952</v>
      </c>
      <c r="W16" s="2">
        <v>-4.1986106588709644</v>
      </c>
    </row>
    <row r="17" spans="1:23" ht="14.25" customHeight="1" x14ac:dyDescent="0.2">
      <c r="A17" s="14" t="s">
        <v>21</v>
      </c>
      <c r="B17" s="13" t="s">
        <v>2</v>
      </c>
      <c r="C17" s="5"/>
      <c r="D17" s="12">
        <v>547660</v>
      </c>
      <c r="E17" s="11">
        <v>545.30116349202433</v>
      </c>
      <c r="F17" s="10">
        <v>105173702.6799967</v>
      </c>
      <c r="G17" s="9">
        <v>192.04196523389831</v>
      </c>
      <c r="H17" s="9">
        <v>8.7267255901116361</v>
      </c>
      <c r="I17" s="5"/>
      <c r="J17" s="7">
        <v>548160</v>
      </c>
      <c r="K17" s="8">
        <v>508.94273868064471</v>
      </c>
      <c r="L17" s="7">
        <v>103151756.26998989</v>
      </c>
      <c r="M17" s="6">
        <v>188.17818934250931</v>
      </c>
      <c r="N17" s="6">
        <v>7.9809935869951314</v>
      </c>
      <c r="O17" s="5"/>
      <c r="P17" s="2">
        <v>-36.358424811379621</v>
      </c>
      <c r="Q17" s="2">
        <v>-6.6675861424072318</v>
      </c>
      <c r="R17" s="4">
        <v>-2021946.4100068661</v>
      </c>
      <c r="S17" s="2">
        <v>-1.9224828626209669</v>
      </c>
      <c r="T17" s="3">
        <v>-3.8637758913890541</v>
      </c>
      <c r="U17" s="2">
        <v>-2.0119435284278371</v>
      </c>
      <c r="V17" s="3">
        <v>-0.74573200311650556</v>
      </c>
      <c r="W17" s="2">
        <v>-8.5453816029405569</v>
      </c>
    </row>
    <row r="18" spans="1:23" ht="14.25" customHeight="1" x14ac:dyDescent="0.2">
      <c r="A18" s="14" t="s">
        <v>20</v>
      </c>
      <c r="B18" s="13" t="s">
        <v>7</v>
      </c>
      <c r="C18" s="5"/>
      <c r="D18" s="12">
        <v>75052</v>
      </c>
      <c r="E18" s="11">
        <v>74.728742143672008</v>
      </c>
      <c r="F18" s="10">
        <v>18762438.88999993</v>
      </c>
      <c r="G18" s="9">
        <v>249.99252371688871</v>
      </c>
      <c r="H18" s="9">
        <v>1.556802236890432</v>
      </c>
      <c r="I18" s="5"/>
      <c r="J18" s="7">
        <v>85037</v>
      </c>
      <c r="K18" s="8">
        <v>78.953159057913709</v>
      </c>
      <c r="L18" s="7">
        <v>19412714.319999948</v>
      </c>
      <c r="M18" s="6">
        <v>228.28550301633351</v>
      </c>
      <c r="N18" s="6">
        <v>1.5019884691887011</v>
      </c>
      <c r="O18" s="5"/>
      <c r="P18" s="2">
        <v>4.2244169142417007</v>
      </c>
      <c r="Q18" s="2">
        <v>5.6530014999047076</v>
      </c>
      <c r="R18" s="4">
        <v>650275.4300000146</v>
      </c>
      <c r="S18" s="2">
        <v>3.4658363649440078</v>
      </c>
      <c r="T18" s="3">
        <v>-21.70702070055529</v>
      </c>
      <c r="U18" s="2">
        <v>-8.6830679485191453</v>
      </c>
      <c r="V18" s="3">
        <v>-5.4813767701731082E-2</v>
      </c>
      <c r="W18" s="2">
        <v>-3.5209204099819691</v>
      </c>
    </row>
    <row r="19" spans="1:23" ht="14.25" customHeight="1" x14ac:dyDescent="0.2">
      <c r="A19" s="14" t="s">
        <v>19</v>
      </c>
      <c r="B19" s="13" t="s">
        <v>2</v>
      </c>
      <c r="C19" s="5"/>
      <c r="D19" s="12">
        <v>48584</v>
      </c>
      <c r="E19" s="11">
        <v>48.374742955659563</v>
      </c>
      <c r="F19" s="10">
        <v>7433964.5199999381</v>
      </c>
      <c r="G19" s="9">
        <v>153.0126074427782</v>
      </c>
      <c r="H19" s="9">
        <v>0.61682879616830311</v>
      </c>
      <c r="I19" s="5"/>
      <c r="J19" s="7">
        <v>50219</v>
      </c>
      <c r="K19" s="8">
        <v>46.626159139308413</v>
      </c>
      <c r="L19" s="7">
        <v>7764159.9600000326</v>
      </c>
      <c r="M19" s="6">
        <v>154.60602481132699</v>
      </c>
      <c r="N19" s="6">
        <v>0.60072375972906655</v>
      </c>
      <c r="O19" s="5"/>
      <c r="P19" s="2">
        <v>-1.74858381635115</v>
      </c>
      <c r="Q19" s="2">
        <v>-3.6146627548055559</v>
      </c>
      <c r="R19" s="4">
        <v>330195.44000009447</v>
      </c>
      <c r="S19" s="2">
        <v>4.4417139617999846</v>
      </c>
      <c r="T19" s="3">
        <v>1.5934173685488131</v>
      </c>
      <c r="U19" s="2">
        <v>1.04136345048868</v>
      </c>
      <c r="V19" s="3">
        <v>-1.610503643923655E-2</v>
      </c>
      <c r="W19" s="2">
        <v>-2.6109410811038489</v>
      </c>
    </row>
    <row r="20" spans="1:23" ht="14.25" customHeight="1" x14ac:dyDescent="0.2">
      <c r="A20" s="14" t="s">
        <v>18</v>
      </c>
      <c r="B20" s="13" t="s">
        <v>2</v>
      </c>
      <c r="C20" s="5"/>
      <c r="D20" s="12">
        <v>345348</v>
      </c>
      <c r="E20" s="11">
        <v>343.86054524640042</v>
      </c>
      <c r="F20" s="10">
        <v>56655046.099997513</v>
      </c>
      <c r="G20" s="9">
        <v>164.05204634165401</v>
      </c>
      <c r="H20" s="9">
        <v>4.7009188419857404</v>
      </c>
      <c r="I20" s="5"/>
      <c r="J20" s="7">
        <v>364000</v>
      </c>
      <c r="K20" s="8">
        <v>337.95818169832648</v>
      </c>
      <c r="L20" s="7">
        <v>60717289.390000127</v>
      </c>
      <c r="M20" s="6">
        <v>166.80574008241791</v>
      </c>
      <c r="N20" s="6">
        <v>4.6977803845914696</v>
      </c>
      <c r="O20" s="5"/>
      <c r="P20" s="2">
        <v>-5.9023635480738221</v>
      </c>
      <c r="Q20" s="2">
        <v>-1.716499211575542</v>
      </c>
      <c r="R20" s="4">
        <v>4062243.2900026222</v>
      </c>
      <c r="S20" s="2">
        <v>7.1701350005658187</v>
      </c>
      <c r="T20" s="3">
        <v>2.7536937407639641</v>
      </c>
      <c r="U20" s="2">
        <v>1.678548852130217</v>
      </c>
      <c r="V20" s="3">
        <v>-3.1384573942698779E-3</v>
      </c>
      <c r="W20" s="2">
        <v>-6.6762637258041782E-2</v>
      </c>
    </row>
    <row r="21" spans="1:23" ht="14.25" customHeight="1" x14ac:dyDescent="0.2">
      <c r="A21" s="14" t="s">
        <v>17</v>
      </c>
      <c r="B21" s="13" t="s">
        <v>2</v>
      </c>
      <c r="C21" s="5"/>
      <c r="D21" s="12">
        <v>216970</v>
      </c>
      <c r="E21" s="11">
        <v>216.03548450291149</v>
      </c>
      <c r="F21" s="10">
        <v>40026679.019996569</v>
      </c>
      <c r="G21" s="9">
        <v>184.4802462091375</v>
      </c>
      <c r="H21" s="9">
        <v>3.321189947583953</v>
      </c>
      <c r="I21" s="5"/>
      <c r="J21" s="7">
        <v>235954</v>
      </c>
      <c r="K21" s="8">
        <v>219.07303517705199</v>
      </c>
      <c r="L21" s="7">
        <v>44297455.419999123</v>
      </c>
      <c r="M21" s="6">
        <v>187.73767522482831</v>
      </c>
      <c r="N21" s="6">
        <v>3.4273551940488969</v>
      </c>
      <c r="O21" s="5"/>
      <c r="P21" s="2">
        <v>3.0375506741404759</v>
      </c>
      <c r="Q21" s="2">
        <v>1.406042475443213</v>
      </c>
      <c r="R21" s="4">
        <v>4270776.4000025541</v>
      </c>
      <c r="S21" s="2">
        <v>10.66982448848418</v>
      </c>
      <c r="T21" s="3">
        <v>3.2574290156907182</v>
      </c>
      <c r="U21" s="2">
        <v>1.765733233030222</v>
      </c>
      <c r="V21" s="3">
        <v>0.1061652464649443</v>
      </c>
      <c r="W21" s="2">
        <v>3.1966026677328632</v>
      </c>
    </row>
    <row r="22" spans="1:23" ht="14.25" customHeight="1" x14ac:dyDescent="0.2">
      <c r="A22" s="14" t="s">
        <v>16</v>
      </c>
      <c r="B22" s="13" t="s">
        <v>0</v>
      </c>
      <c r="C22" s="5"/>
      <c r="D22" s="12">
        <v>32958</v>
      </c>
      <c r="E22" s="11">
        <v>32.816045989062808</v>
      </c>
      <c r="F22" s="10">
        <v>27310228.539999969</v>
      </c>
      <c r="G22" s="9">
        <v>828.6373123369126</v>
      </c>
      <c r="H22" s="9">
        <v>2.2660500124917942</v>
      </c>
      <c r="I22" s="5"/>
      <c r="J22" s="7">
        <v>28739</v>
      </c>
      <c r="K22" s="8">
        <v>26.682912592934631</v>
      </c>
      <c r="L22" s="7">
        <v>27170171.990000509</v>
      </c>
      <c r="M22" s="6">
        <v>945.41118306136286</v>
      </c>
      <c r="N22" s="6">
        <v>2.1021936635007719</v>
      </c>
      <c r="O22" s="5"/>
      <c r="P22" s="2">
        <v>-6.1331333961281844</v>
      </c>
      <c r="Q22" s="2">
        <v>-18.689434425379229</v>
      </c>
      <c r="R22" s="4">
        <v>-140056.54999945691</v>
      </c>
      <c r="S22" s="2">
        <v>-0.51283551067440836</v>
      </c>
      <c r="T22" s="3">
        <v>116.7738707244503</v>
      </c>
      <c r="U22" s="2">
        <v>14.092277644983909</v>
      </c>
      <c r="V22" s="3">
        <v>-0.16385634899102189</v>
      </c>
      <c r="W22" s="2">
        <v>-7.230923769896946</v>
      </c>
    </row>
    <row r="23" spans="1:23" ht="14.25" customHeight="1" x14ac:dyDescent="0.2">
      <c r="A23" s="14" t="s">
        <v>15</v>
      </c>
      <c r="B23" s="13" t="s">
        <v>7</v>
      </c>
      <c r="C23" s="5"/>
      <c r="D23" s="12">
        <v>34</v>
      </c>
      <c r="E23" s="11">
        <v>3.3853557971604331E-2</v>
      </c>
      <c r="F23" s="10">
        <v>173991.05</v>
      </c>
      <c r="G23" s="9">
        <v>5117.3838235294124</v>
      </c>
      <c r="H23" s="9">
        <v>1.443680416106693E-2</v>
      </c>
      <c r="I23" s="5"/>
      <c r="J23" s="7">
        <v>36</v>
      </c>
      <c r="K23" s="8">
        <v>3.3424435552581747E-2</v>
      </c>
      <c r="L23" s="7">
        <v>159986.25000000009</v>
      </c>
      <c r="M23" s="6">
        <v>4444.0625000000018</v>
      </c>
      <c r="N23" s="6">
        <v>1.237835671857461E-2</v>
      </c>
      <c r="O23" s="5"/>
      <c r="P23" s="2">
        <v>-4.2912241902258452E-4</v>
      </c>
      <c r="Q23" s="2">
        <v>-1.267584398019622</v>
      </c>
      <c r="R23" s="4">
        <v>-14004.799999999959</v>
      </c>
      <c r="S23" s="2">
        <v>-8.0491496545368033</v>
      </c>
      <c r="T23" s="3">
        <v>-673.32132352941062</v>
      </c>
      <c r="U23" s="2">
        <v>-13.15753022928476</v>
      </c>
      <c r="V23" s="3">
        <v>-2.0584474424923198E-3</v>
      </c>
      <c r="W23" s="2">
        <v>-14.25833182695327</v>
      </c>
    </row>
    <row r="24" spans="1:23" ht="14.25" customHeight="1" x14ac:dyDescent="0.2">
      <c r="A24" s="14" t="s">
        <v>14</v>
      </c>
      <c r="B24" s="13" t="s">
        <v>13</v>
      </c>
      <c r="C24" s="5"/>
      <c r="D24" s="12">
        <v>27774</v>
      </c>
      <c r="E24" s="11">
        <v>27.654374091274669</v>
      </c>
      <c r="F24" s="10">
        <v>341541403.22000062</v>
      </c>
      <c r="G24" s="9">
        <v>12297.16293007851</v>
      </c>
      <c r="H24" s="9">
        <v>28.33919532747888</v>
      </c>
      <c r="I24" s="5"/>
      <c r="J24" s="7">
        <v>28292</v>
      </c>
      <c r="K24" s="8">
        <v>26.267892518156739</v>
      </c>
      <c r="L24" s="7">
        <v>336370673.60999942</v>
      </c>
      <c r="M24" s="6">
        <v>11889.250445709011</v>
      </c>
      <c r="N24" s="6">
        <v>26.025462735777619</v>
      </c>
      <c r="O24" s="5"/>
      <c r="P24" s="2">
        <v>-1.3864815731179261</v>
      </c>
      <c r="Q24" s="2">
        <v>-5.0136067753396736</v>
      </c>
      <c r="R24" s="4">
        <v>-5170729.610001266</v>
      </c>
      <c r="S24" s="2">
        <v>-1.513939323681524</v>
      </c>
      <c r="T24" s="3">
        <v>-407.91248436950258</v>
      </c>
      <c r="U24" s="2">
        <v>-3.3171267770370041</v>
      </c>
      <c r="V24" s="3">
        <v>-2.3137325917012568</v>
      </c>
      <c r="W24" s="2">
        <v>-8.1644258595365411</v>
      </c>
    </row>
    <row r="25" spans="1:23" ht="14.25" customHeight="1" x14ac:dyDescent="0.2">
      <c r="A25" s="14" t="s">
        <v>12</v>
      </c>
      <c r="B25" s="13" t="s">
        <v>2</v>
      </c>
      <c r="C25" s="5"/>
      <c r="D25" s="12">
        <v>379440</v>
      </c>
      <c r="E25" s="11">
        <v>377.80570696310429</v>
      </c>
      <c r="F25" s="10">
        <v>100845720.1100069</v>
      </c>
      <c r="G25" s="9">
        <v>265.77514260490949</v>
      </c>
      <c r="H25" s="9">
        <v>8.367613803755642</v>
      </c>
      <c r="I25" s="5"/>
      <c r="J25" s="7">
        <v>323520</v>
      </c>
      <c r="K25" s="8">
        <v>300.37426083253462</v>
      </c>
      <c r="L25" s="7">
        <v>109517174.75999799</v>
      </c>
      <c r="M25" s="6">
        <v>338.51747885756072</v>
      </c>
      <c r="N25" s="6">
        <v>8.4734947908944118</v>
      </c>
      <c r="O25" s="5"/>
      <c r="P25" s="2">
        <v>-77.431446130569725</v>
      </c>
      <c r="Q25" s="2">
        <v>-20.495044067222501</v>
      </c>
      <c r="R25" s="4">
        <v>8671454.6499911696</v>
      </c>
      <c r="S25" s="2">
        <v>8.5987334321495972</v>
      </c>
      <c r="T25" s="3">
        <v>72.742336252651171</v>
      </c>
      <c r="U25" s="2">
        <v>27.369879492751121</v>
      </c>
      <c r="V25" s="3">
        <v>0.1058809871387698</v>
      </c>
      <c r="W25" s="2">
        <v>1.2653665623435819</v>
      </c>
    </row>
    <row r="26" spans="1:23" ht="14.25" customHeight="1" x14ac:dyDescent="0.2">
      <c r="A26" s="14" t="s">
        <v>11</v>
      </c>
      <c r="B26" s="13" t="s">
        <v>2</v>
      </c>
      <c r="C26" s="5"/>
      <c r="D26" s="12">
        <v>169194</v>
      </c>
      <c r="E26" s="11">
        <v>168.4652613955183</v>
      </c>
      <c r="F26" s="10">
        <v>80370975.349998489</v>
      </c>
      <c r="G26" s="9">
        <v>475.02260925327431</v>
      </c>
      <c r="H26" s="9">
        <v>6.668734003052835</v>
      </c>
      <c r="I26" s="5"/>
      <c r="J26" s="7">
        <v>209506</v>
      </c>
      <c r="K26" s="8">
        <v>194.517216524422</v>
      </c>
      <c r="L26" s="7">
        <v>97203786.079996899</v>
      </c>
      <c r="M26" s="6">
        <v>463.96659799717861</v>
      </c>
      <c r="N26" s="6">
        <v>7.5207909335597192</v>
      </c>
      <c r="O26" s="5"/>
      <c r="P26" s="2">
        <v>26.051955128903639</v>
      </c>
      <c r="Q26" s="2">
        <v>15.46428914370634</v>
      </c>
      <c r="R26" s="4">
        <v>16832810.72999841</v>
      </c>
      <c r="S26" s="2">
        <v>20.943892564069429</v>
      </c>
      <c r="T26" s="3">
        <v>-11.056011256095699</v>
      </c>
      <c r="U26" s="2">
        <v>-2.3274705331343108</v>
      </c>
      <c r="V26" s="3">
        <v>0.85205693050688414</v>
      </c>
      <c r="W26" s="2">
        <v>12.77689183759356</v>
      </c>
    </row>
    <row r="27" spans="1:23" ht="14.25" customHeight="1" x14ac:dyDescent="0.2">
      <c r="A27" s="14" t="s">
        <v>10</v>
      </c>
      <c r="B27" s="13" t="s">
        <v>7</v>
      </c>
      <c r="C27" s="5"/>
      <c r="D27" s="12">
        <v>280467</v>
      </c>
      <c r="E27" s="11">
        <v>279.25899540064557</v>
      </c>
      <c r="F27" s="10">
        <v>13936257.300000871</v>
      </c>
      <c r="G27" s="9">
        <v>49.689472558271987</v>
      </c>
      <c r="H27" s="9">
        <v>1.1563526823842489</v>
      </c>
      <c r="I27" s="5"/>
      <c r="J27" s="7">
        <v>226197</v>
      </c>
      <c r="K27" s="8">
        <v>210.0140846857592</v>
      </c>
      <c r="L27" s="7">
        <v>10206574.35999926</v>
      </c>
      <c r="M27" s="6">
        <v>45.122501005757179</v>
      </c>
      <c r="N27" s="6">
        <v>0.78969672895469534</v>
      </c>
      <c r="O27" s="5"/>
      <c r="P27" s="2">
        <v>-69.244910714886402</v>
      </c>
      <c r="Q27" s="2">
        <v>-24.795946363533439</v>
      </c>
      <c r="R27" s="4">
        <v>-3729682.9400016139</v>
      </c>
      <c r="S27" s="2">
        <v>-26.76244317045855</v>
      </c>
      <c r="T27" s="3">
        <v>-4.5669715525148149</v>
      </c>
      <c r="U27" s="2">
        <v>-9.1910244109736148</v>
      </c>
      <c r="V27" s="3">
        <v>-0.36665595342955359</v>
      </c>
      <c r="W27" s="2">
        <v>-31.707969291302771</v>
      </c>
    </row>
    <row r="28" spans="1:23" ht="14.25" customHeight="1" x14ac:dyDescent="0.2">
      <c r="A28" s="14" t="s">
        <v>9</v>
      </c>
      <c r="B28" s="13" t="s">
        <v>7</v>
      </c>
      <c r="C28" s="5"/>
      <c r="D28" s="12">
        <v>436</v>
      </c>
      <c r="E28" s="11">
        <v>0.4341220963417497</v>
      </c>
      <c r="F28" s="10">
        <v>69585.98</v>
      </c>
      <c r="G28" s="9">
        <v>159.60087155963299</v>
      </c>
      <c r="H28" s="9">
        <v>5.7738554116198524E-3</v>
      </c>
      <c r="I28" s="5"/>
      <c r="J28" s="7">
        <v>379</v>
      </c>
      <c r="K28" s="8">
        <v>0.35188502984523562</v>
      </c>
      <c r="L28" s="7">
        <v>94796.889999999985</v>
      </c>
      <c r="M28" s="6">
        <v>250.12372031662261</v>
      </c>
      <c r="N28" s="6">
        <v>7.3345660657180099E-3</v>
      </c>
      <c r="O28" s="5"/>
      <c r="P28" s="2">
        <v>-8.2237066496514133E-2</v>
      </c>
      <c r="Q28" s="2">
        <v>-18.943303552043901</v>
      </c>
      <c r="R28" s="4">
        <v>25210.909999999989</v>
      </c>
      <c r="S28" s="2">
        <v>36.229869867464672</v>
      </c>
      <c r="T28" s="3">
        <v>90.522848756989617</v>
      </c>
      <c r="U28" s="2">
        <v>56.718267182624253</v>
      </c>
      <c r="V28" s="3">
        <v>1.5607106540981581E-3</v>
      </c>
      <c r="W28" s="2">
        <v>27.030650108716561</v>
      </c>
    </row>
    <row r="29" spans="1:23" ht="14.25" customHeight="1" x14ac:dyDescent="0.2">
      <c r="A29" s="14" t="s">
        <v>8</v>
      </c>
      <c r="B29" s="13" t="s">
        <v>7</v>
      </c>
      <c r="C29" s="5"/>
      <c r="D29" s="12">
        <v>2698</v>
      </c>
      <c r="E29" s="11">
        <v>2.686379394334955</v>
      </c>
      <c r="F29" s="10">
        <v>262134.7099999999</v>
      </c>
      <c r="G29" s="9">
        <v>97.158899184581145</v>
      </c>
      <c r="H29" s="9">
        <v>2.1750472062143839E-2</v>
      </c>
      <c r="I29" s="5"/>
      <c r="J29" s="7">
        <v>2819</v>
      </c>
      <c r="K29" s="8">
        <v>2.617318995075776</v>
      </c>
      <c r="L29" s="7">
        <v>250157.31999999989</v>
      </c>
      <c r="M29" s="6">
        <v>88.739737495565791</v>
      </c>
      <c r="N29" s="6">
        <v>1.9355016713765199E-2</v>
      </c>
      <c r="O29" s="5"/>
      <c r="P29" s="2">
        <v>-6.9060399259179395E-2</v>
      </c>
      <c r="Q29" s="2">
        <v>-2.5707612039019572</v>
      </c>
      <c r="R29" s="4">
        <v>-11977.389999999979</v>
      </c>
      <c r="S29" s="2">
        <v>-4.5691736130632954</v>
      </c>
      <c r="T29" s="3">
        <v>-8.419161689015354</v>
      </c>
      <c r="U29" s="2">
        <v>-8.6653531067913256</v>
      </c>
      <c r="V29" s="3">
        <v>-2.3954553483786431E-3</v>
      </c>
      <c r="W29" s="2">
        <v>-11.01334877484279</v>
      </c>
    </row>
    <row r="30" spans="1:23" ht="14.25" customHeight="1" x14ac:dyDescent="0.2">
      <c r="A30" s="14" t="s">
        <v>6</v>
      </c>
      <c r="B30" s="13" t="s">
        <v>2</v>
      </c>
      <c r="C30" s="5"/>
      <c r="D30" s="12">
        <v>665339</v>
      </c>
      <c r="E30" s="11">
        <v>662.4733060961546</v>
      </c>
      <c r="F30" s="10">
        <v>66727250.539989263</v>
      </c>
      <c r="G30" s="9">
        <v>100.29060454894309</v>
      </c>
      <c r="H30" s="9">
        <v>5.5366540304933647</v>
      </c>
      <c r="I30" s="5"/>
      <c r="J30" s="7">
        <v>671506</v>
      </c>
      <c r="K30" s="8">
        <v>623.46413944922097</v>
      </c>
      <c r="L30" s="7">
        <v>68982104.529992729</v>
      </c>
      <c r="M30" s="6">
        <v>102.7274581760889</v>
      </c>
      <c r="N30" s="6">
        <v>5.3372405257967577</v>
      </c>
      <c r="O30" s="5"/>
      <c r="P30" s="2">
        <v>-39.009166646933643</v>
      </c>
      <c r="Q30" s="2">
        <v>-5.8884133576352218</v>
      </c>
      <c r="R30" s="4">
        <v>2254853.9900034741</v>
      </c>
      <c r="S30" s="2">
        <v>3.379210100455365</v>
      </c>
      <c r="T30" s="3">
        <v>2.436853627145751</v>
      </c>
      <c r="U30" s="2">
        <v>2.4297925394960962</v>
      </c>
      <c r="V30" s="3">
        <v>-0.19941350469660701</v>
      </c>
      <c r="W30" s="2">
        <v>-3.601697046597609</v>
      </c>
    </row>
    <row r="31" spans="1:23" ht="14.25" customHeight="1" x14ac:dyDescent="0.2">
      <c r="A31" s="14" t="s">
        <v>5</v>
      </c>
      <c r="B31" s="13" t="s">
        <v>4</v>
      </c>
      <c r="C31" s="5"/>
      <c r="D31" s="12">
        <v>1672845</v>
      </c>
      <c r="E31" s="11">
        <v>1665.639858382601</v>
      </c>
      <c r="F31" s="10">
        <v>261498389.63000321</v>
      </c>
      <c r="G31" s="9">
        <v>156.31955717953741</v>
      </c>
      <c r="H31" s="9">
        <v>21.69767375691297</v>
      </c>
      <c r="I31" s="5"/>
      <c r="J31" s="7">
        <v>1831237</v>
      </c>
      <c r="K31" s="8">
        <v>1700.223974666754</v>
      </c>
      <c r="L31" s="7">
        <v>284975174.34000683</v>
      </c>
      <c r="M31" s="6">
        <v>155.61894737819671</v>
      </c>
      <c r="N31" s="6">
        <v>22.048922103734501</v>
      </c>
      <c r="O31" s="5"/>
      <c r="P31" s="2">
        <v>34.584116284152287</v>
      </c>
      <c r="Q31" s="2">
        <v>2.076326170396448</v>
      </c>
      <c r="R31" s="4">
        <v>23476784.710003529</v>
      </c>
      <c r="S31" s="2">
        <v>8.9777932258860442</v>
      </c>
      <c r="T31" s="3">
        <v>-0.70060980134073247</v>
      </c>
      <c r="U31" s="2">
        <v>-0.44819075359589361</v>
      </c>
      <c r="V31" s="3">
        <v>0.35124834682152789</v>
      </c>
      <c r="W31" s="2">
        <v>1.618829514890364</v>
      </c>
    </row>
    <row r="32" spans="1:23" ht="14.25" customHeight="1" x14ac:dyDescent="0.2">
      <c r="A32" s="14" t="s">
        <v>3</v>
      </c>
      <c r="B32" s="13" t="s">
        <v>2</v>
      </c>
      <c r="C32" s="5"/>
      <c r="D32" s="12">
        <v>1499595</v>
      </c>
      <c r="E32" s="11">
        <v>1493.136066659647</v>
      </c>
      <c r="F32" s="10">
        <v>151244351.9200266</v>
      </c>
      <c r="G32" s="9">
        <v>100.8567992824907</v>
      </c>
      <c r="H32" s="9">
        <v>12.5494103813783</v>
      </c>
      <c r="I32" s="5"/>
      <c r="J32" s="7">
        <v>1546368</v>
      </c>
      <c r="K32" s="8">
        <v>1435.7354876826309</v>
      </c>
      <c r="L32" s="7">
        <v>157352681.15002289</v>
      </c>
      <c r="M32" s="6">
        <v>101.7562967870668</v>
      </c>
      <c r="N32" s="6">
        <v>12.17459386602982</v>
      </c>
      <c r="O32" s="5"/>
      <c r="P32" s="2">
        <v>-57.400578977015812</v>
      </c>
      <c r="Q32" s="2">
        <v>-3.8442965955158321</v>
      </c>
      <c r="R32" s="4">
        <v>6108329.229996264</v>
      </c>
      <c r="S32" s="2">
        <v>4.0387155966168988</v>
      </c>
      <c r="T32" s="3">
        <v>0.89949750457610378</v>
      </c>
      <c r="U32" s="2">
        <v>0.89185608801315774</v>
      </c>
      <c r="V32" s="3">
        <v>-0.37481651534848132</v>
      </c>
      <c r="W32" s="2">
        <v>-2.9867261007310781</v>
      </c>
    </row>
    <row r="33" spans="1:23" ht="14.25" customHeight="1" x14ac:dyDescent="0.2">
      <c r="A33" s="14" t="s">
        <v>1</v>
      </c>
      <c r="B33" s="13" t="s">
        <v>0</v>
      </c>
      <c r="C33" s="5"/>
      <c r="D33" s="12">
        <v>143371</v>
      </c>
      <c r="E33" s="11">
        <v>142.75348411608479</v>
      </c>
      <c r="F33" s="10">
        <v>15249799.87000028</v>
      </c>
      <c r="G33" s="9">
        <v>106.3660005858945</v>
      </c>
      <c r="H33" s="9">
        <v>1.2653430979274971</v>
      </c>
      <c r="I33" s="5"/>
      <c r="J33" s="7">
        <v>143500</v>
      </c>
      <c r="K33" s="8">
        <v>133.23351393876331</v>
      </c>
      <c r="L33" s="7">
        <v>15020420.98000017</v>
      </c>
      <c r="M33" s="6">
        <v>104.67192320557611</v>
      </c>
      <c r="N33" s="6">
        <v>1.162150678283941</v>
      </c>
      <c r="O33" s="5"/>
      <c r="P33" s="2">
        <v>-9.5199701773215111</v>
      </c>
      <c r="Q33" s="2">
        <v>-6.6688180931402163</v>
      </c>
      <c r="R33" s="4">
        <v>-229378.89000011241</v>
      </c>
      <c r="S33" s="2">
        <v>-1.504143608148925</v>
      </c>
      <c r="T33" s="3">
        <v>-1.694077380318419</v>
      </c>
      <c r="U33" s="2">
        <v>-1.5926869215604169</v>
      </c>
      <c r="V33" s="3">
        <v>-0.1031924196435561</v>
      </c>
      <c r="W33" s="2">
        <v>-8.1552916211085158</v>
      </c>
    </row>
  </sheetData>
  <mergeCells count="5">
    <mergeCell ref="D12:H12"/>
    <mergeCell ref="J12:N12"/>
    <mergeCell ref="P12:W12"/>
    <mergeCell ref="G9:I9"/>
    <mergeCell ref="G6:K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FB8EF-2BEA-FB4A-946E-A01C52B62D88}">
  <sheetPr>
    <tabColor theme="8" tint="0.39997558519241921"/>
  </sheetPr>
  <dimension ref="A1:V39"/>
  <sheetViews>
    <sheetView workbookViewId="0">
      <selection activeCell="V28" sqref="V28"/>
    </sheetView>
  </sheetViews>
  <sheetFormatPr baseColWidth="10" defaultColWidth="9.1640625" defaultRowHeight="15" x14ac:dyDescent="0.2"/>
  <cols>
    <col min="1" max="1" width="30.83203125" style="1" customWidth="1"/>
    <col min="2" max="2" width="2" style="1" customWidth="1"/>
    <col min="3" max="3" width="9.6640625" style="1" customWidth="1"/>
    <col min="4" max="4" width="8.1640625" style="1" customWidth="1"/>
    <col min="5" max="5" width="12.1640625" style="1" customWidth="1"/>
    <col min="6" max="6" width="8.6640625" style="1" customWidth="1"/>
    <col min="7" max="7" width="17.5" style="1" customWidth="1"/>
    <col min="8" max="8" width="2" style="1" customWidth="1"/>
    <col min="9" max="9" width="10.1640625" style="1" customWidth="1"/>
    <col min="10" max="10" width="11" style="1" customWidth="1"/>
    <col min="11" max="11" width="12.33203125" style="1" customWidth="1"/>
    <col min="12" max="12" width="10" style="1" customWidth="1"/>
    <col min="13" max="13" width="8" style="1" customWidth="1"/>
    <col min="14" max="14" width="2" style="1" customWidth="1"/>
    <col min="15" max="15" width="8.5" style="1" customWidth="1"/>
    <col min="16" max="16" width="6.83203125" style="1" customWidth="1"/>
    <col min="17" max="17" width="12.1640625" style="1" customWidth="1"/>
    <col min="18" max="18" width="6.5" style="1" customWidth="1"/>
    <col min="19" max="19" width="8.6640625" style="1" customWidth="1"/>
    <col min="20" max="20" width="6" style="1" customWidth="1"/>
    <col min="21" max="21" width="7.1640625" style="1" customWidth="1"/>
    <col min="22" max="22" width="7" style="1" customWidth="1"/>
    <col min="23" max="16384" width="9.1640625" style="1"/>
  </cols>
  <sheetData>
    <row r="1" spans="1:11" x14ac:dyDescent="0.2">
      <c r="A1" s="33" t="s">
        <v>53</v>
      </c>
    </row>
    <row r="2" spans="1:11" x14ac:dyDescent="0.2">
      <c r="A2" s="33" t="s">
        <v>41</v>
      </c>
    </row>
    <row r="3" spans="1:11" x14ac:dyDescent="0.2">
      <c r="A3" s="33" t="s">
        <v>52</v>
      </c>
    </row>
    <row r="4" spans="1:11" x14ac:dyDescent="0.2">
      <c r="A4" s="33" t="s">
        <v>39</v>
      </c>
    </row>
    <row r="5" spans="1:11" ht="16" thickBot="1" x14ac:dyDescent="0.25">
      <c r="A5" s="33"/>
    </row>
    <row r="6" spans="1:11" x14ac:dyDescent="0.2">
      <c r="F6" s="203" t="s">
        <v>38</v>
      </c>
      <c r="G6" s="184"/>
      <c r="H6" s="184"/>
      <c r="I6" s="184"/>
      <c r="J6" s="184"/>
      <c r="K6" s="185"/>
    </row>
    <row r="7" spans="1:11" x14ac:dyDescent="0.2">
      <c r="F7" s="38"/>
      <c r="K7" s="39"/>
    </row>
    <row r="8" spans="1:11" x14ac:dyDescent="0.2">
      <c r="F8" s="38"/>
      <c r="J8" s="37">
        <v>2021</v>
      </c>
      <c r="K8" s="36">
        <v>2022</v>
      </c>
    </row>
    <row r="9" spans="1:11" x14ac:dyDescent="0.2">
      <c r="F9" s="174" t="s">
        <v>49</v>
      </c>
      <c r="G9" s="206"/>
      <c r="H9" s="206"/>
      <c r="I9" s="207"/>
      <c r="J9" s="45">
        <v>132800</v>
      </c>
      <c r="K9" s="44">
        <v>133440</v>
      </c>
    </row>
    <row r="10" spans="1:11" x14ac:dyDescent="0.2">
      <c r="F10" s="174" t="s">
        <v>48</v>
      </c>
      <c r="G10" s="206" t="s">
        <v>48</v>
      </c>
      <c r="H10" s="206" t="s">
        <v>48</v>
      </c>
      <c r="I10" s="207"/>
      <c r="J10" s="43">
        <v>681644</v>
      </c>
      <c r="K10" s="42">
        <v>690516</v>
      </c>
    </row>
    <row r="11" spans="1:11" x14ac:dyDescent="0.2">
      <c r="F11" s="174" t="s">
        <v>47</v>
      </c>
      <c r="G11" s="206" t="s">
        <v>47</v>
      </c>
      <c r="H11" s="206" t="s">
        <v>47</v>
      </c>
      <c r="I11" s="175"/>
      <c r="J11" s="43">
        <v>1162970</v>
      </c>
      <c r="K11" s="42">
        <v>1167834</v>
      </c>
    </row>
    <row r="12" spans="1:11" x14ac:dyDescent="0.2">
      <c r="F12" s="174" t="s">
        <v>46</v>
      </c>
      <c r="G12" s="206" t="s">
        <v>46</v>
      </c>
      <c r="H12" s="206" t="s">
        <v>46</v>
      </c>
      <c r="I12" s="175"/>
      <c r="J12" s="43">
        <v>118519</v>
      </c>
      <c r="K12" s="42">
        <v>119717</v>
      </c>
    </row>
    <row r="13" spans="1:11" x14ac:dyDescent="0.2">
      <c r="F13" s="174" t="s">
        <v>45</v>
      </c>
      <c r="G13" s="206" t="s">
        <v>45</v>
      </c>
      <c r="H13" s="206" t="s">
        <v>45</v>
      </c>
      <c r="I13" s="175"/>
      <c r="J13" s="43">
        <v>16968</v>
      </c>
      <c r="K13" s="42">
        <v>17806</v>
      </c>
    </row>
    <row r="14" spans="1:11" x14ac:dyDescent="0.2">
      <c r="F14" s="174" t="s">
        <v>44</v>
      </c>
      <c r="G14" s="206" t="s">
        <v>44</v>
      </c>
      <c r="H14" s="206" t="s">
        <v>44</v>
      </c>
      <c r="I14" s="175"/>
      <c r="J14" s="43">
        <v>1564936</v>
      </c>
      <c r="K14" s="42">
        <v>1744222</v>
      </c>
    </row>
    <row r="15" spans="1:11" x14ac:dyDescent="0.2">
      <c r="F15" s="174" t="s">
        <v>43</v>
      </c>
      <c r="G15" s="206" t="s">
        <v>43</v>
      </c>
      <c r="H15" s="206" t="s">
        <v>43</v>
      </c>
      <c r="I15" s="175"/>
      <c r="J15" s="43">
        <v>1078738</v>
      </c>
      <c r="K15" s="42">
        <v>1068742</v>
      </c>
    </row>
    <row r="16" spans="1:11" ht="16" thickBot="1" x14ac:dyDescent="0.25">
      <c r="F16" s="192" t="s">
        <v>51</v>
      </c>
      <c r="G16" s="183"/>
      <c r="H16" s="183"/>
      <c r="I16" s="183"/>
      <c r="J16" s="35">
        <v>4756575</v>
      </c>
      <c r="K16" s="34">
        <v>4942277</v>
      </c>
    </row>
    <row r="19" spans="1:22" x14ac:dyDescent="0.2">
      <c r="C19" s="200" t="s">
        <v>36</v>
      </c>
      <c r="D19" s="172"/>
      <c r="E19" s="172"/>
      <c r="F19" s="172"/>
      <c r="G19" s="201"/>
      <c r="H19" s="18"/>
      <c r="I19" s="200" t="s">
        <v>35</v>
      </c>
      <c r="J19" s="172"/>
      <c r="K19" s="172"/>
      <c r="L19" s="172"/>
      <c r="M19" s="201"/>
      <c r="N19" s="18"/>
      <c r="O19" s="200" t="s">
        <v>34</v>
      </c>
      <c r="P19" s="172"/>
      <c r="Q19" s="172"/>
      <c r="R19" s="172"/>
      <c r="S19" s="172"/>
      <c r="T19" s="172"/>
      <c r="U19" s="172"/>
      <c r="V19" s="201"/>
    </row>
    <row r="20" spans="1:22" ht="14.25" customHeight="1" x14ac:dyDescent="0.2">
      <c r="A20" s="30" t="s">
        <v>50</v>
      </c>
      <c r="B20" s="18"/>
      <c r="C20" s="27" t="s">
        <v>31</v>
      </c>
      <c r="D20" s="27" t="s">
        <v>29</v>
      </c>
      <c r="E20" s="27" t="s">
        <v>28</v>
      </c>
      <c r="F20" s="27" t="s">
        <v>30</v>
      </c>
      <c r="G20" s="27" t="s">
        <v>26</v>
      </c>
      <c r="H20" s="18"/>
      <c r="I20" s="27" t="s">
        <v>31</v>
      </c>
      <c r="J20" s="27" t="s">
        <v>29</v>
      </c>
      <c r="K20" s="27" t="s">
        <v>28</v>
      </c>
      <c r="L20" s="27" t="s">
        <v>30</v>
      </c>
      <c r="M20" s="27" t="s">
        <v>26</v>
      </c>
      <c r="N20" s="18"/>
      <c r="O20" s="27" t="s">
        <v>29</v>
      </c>
      <c r="P20" s="27" t="s">
        <v>25</v>
      </c>
      <c r="Q20" s="27" t="s">
        <v>28</v>
      </c>
      <c r="R20" s="27" t="s">
        <v>25</v>
      </c>
      <c r="S20" s="27" t="s">
        <v>27</v>
      </c>
      <c r="T20" s="27" t="s">
        <v>25</v>
      </c>
      <c r="U20" s="27" t="s">
        <v>26</v>
      </c>
      <c r="V20" s="27" t="s">
        <v>25</v>
      </c>
    </row>
    <row r="21" spans="1:22" ht="14.25" customHeight="1" x14ac:dyDescent="0.2">
      <c r="A21" s="26" t="s">
        <v>24</v>
      </c>
      <c r="B21" s="18"/>
      <c r="C21" s="25">
        <v>7551147</v>
      </c>
      <c r="D21" s="24">
        <v>7518.6233151942979</v>
      </c>
      <c r="E21" s="23">
        <v>1500012253.319977</v>
      </c>
      <c r="F21" s="22">
        <v>198.64694109649531</v>
      </c>
      <c r="G21" s="22">
        <v>124.46262690167811</v>
      </c>
      <c r="H21" s="5"/>
      <c r="I21" s="20">
        <v>7853361</v>
      </c>
      <c r="J21" s="21">
        <v>7291.5044059905258</v>
      </c>
      <c r="K21" s="20">
        <v>1567902491.469964</v>
      </c>
      <c r="L21" s="19">
        <v>199.64732188803799</v>
      </c>
      <c r="M21" s="19">
        <v>121.3107772659032</v>
      </c>
      <c r="N21" s="5"/>
      <c r="O21" s="15">
        <v>-227.11890920377209</v>
      </c>
      <c r="P21" s="15">
        <v>-3.0207512689828491</v>
      </c>
      <c r="Q21" s="17">
        <v>67890238.149987459</v>
      </c>
      <c r="R21" s="15">
        <v>4.5259789044873484</v>
      </c>
      <c r="S21" s="16">
        <v>1.0003807915427669</v>
      </c>
      <c r="T21" s="15">
        <v>0.50359738036782531</v>
      </c>
      <c r="U21" s="16">
        <v>-3.151849635774965</v>
      </c>
      <c r="V21" s="15">
        <v>-2.532366312873048</v>
      </c>
    </row>
    <row r="22" spans="1:22" ht="14.25" customHeight="1" x14ac:dyDescent="0.2">
      <c r="A22" s="14" t="s">
        <v>49</v>
      </c>
      <c r="B22" s="5"/>
      <c r="C22" s="12">
        <v>171952</v>
      </c>
      <c r="D22" s="11">
        <v>5683.2363828662083</v>
      </c>
      <c r="E22" s="10">
        <v>31355408.260000121</v>
      </c>
      <c r="F22" s="9">
        <v>182.34977354145411</v>
      </c>
      <c r="G22" s="9">
        <v>86.361405616517175</v>
      </c>
      <c r="H22" s="5"/>
      <c r="I22" s="7">
        <v>177196</v>
      </c>
      <c r="J22" s="8">
        <v>5508.1702224662986</v>
      </c>
      <c r="K22" s="7">
        <v>30090959.060000099</v>
      </c>
      <c r="L22" s="6">
        <v>169.81737206257529</v>
      </c>
      <c r="M22" s="6">
        <v>77.948582671046481</v>
      </c>
      <c r="N22" s="5"/>
      <c r="O22" s="2">
        <v>-175.06616039990971</v>
      </c>
      <c r="P22" s="2">
        <v>-3.0803955458847052</v>
      </c>
      <c r="Q22" s="4">
        <v>-1264449.2000000251</v>
      </c>
      <c r="R22" s="2">
        <v>-4.0326351024205112</v>
      </c>
      <c r="S22" s="3">
        <v>-12.5324014788788</v>
      </c>
      <c r="T22" s="2">
        <v>-6.8727266480699889</v>
      </c>
      <c r="U22" s="3">
        <v>-8.412822945470694</v>
      </c>
      <c r="V22" s="2">
        <v>-9.741415028406724</v>
      </c>
    </row>
    <row r="23" spans="1:22" ht="14.25" customHeight="1" x14ac:dyDescent="0.2">
      <c r="A23" s="14" t="s">
        <v>48</v>
      </c>
      <c r="B23" s="5"/>
      <c r="C23" s="12">
        <v>950115</v>
      </c>
      <c r="D23" s="11">
        <v>6461.8471278015659</v>
      </c>
      <c r="E23" s="10">
        <v>204503233.97000179</v>
      </c>
      <c r="F23" s="9">
        <v>215.2405066439344</v>
      </c>
      <c r="G23" s="9">
        <v>115.9042708036385</v>
      </c>
      <c r="H23" s="5"/>
      <c r="I23" s="7">
        <v>958055</v>
      </c>
      <c r="J23" s="8">
        <v>6196.2607906893272</v>
      </c>
      <c r="K23" s="7">
        <v>201391339.7200008</v>
      </c>
      <c r="L23" s="6">
        <v>210.20853679590499</v>
      </c>
      <c r="M23" s="6">
        <v>108.54224286805341</v>
      </c>
      <c r="N23" s="5"/>
      <c r="O23" s="2">
        <v>-265.58633711223871</v>
      </c>
      <c r="P23" s="2">
        <v>-4.1100684039641742</v>
      </c>
      <c r="Q23" s="4">
        <v>-3111894.250000983</v>
      </c>
      <c r="R23" s="2">
        <v>-1.521684615734469</v>
      </c>
      <c r="S23" s="3">
        <v>-5.0319698480294051</v>
      </c>
      <c r="T23" s="2">
        <v>-2.3378359057450249</v>
      </c>
      <c r="U23" s="3">
        <v>-7.3620279355850613</v>
      </c>
      <c r="V23" s="2">
        <v>-6.351817654810656</v>
      </c>
    </row>
    <row r="24" spans="1:22" x14ac:dyDescent="0.2">
      <c r="A24" s="14" t="s">
        <v>47</v>
      </c>
      <c r="B24" s="5"/>
      <c r="C24" s="12">
        <v>1902728</v>
      </c>
      <c r="D24" s="11">
        <v>9082.5951708500743</v>
      </c>
      <c r="E24" s="10">
        <v>364109352.68000472</v>
      </c>
      <c r="F24" s="9">
        <v>191.3617462296265</v>
      </c>
      <c r="G24" s="9">
        <v>144.83843934922021</v>
      </c>
      <c r="H24" s="5"/>
      <c r="I24" s="7">
        <v>1956833</v>
      </c>
      <c r="J24" s="8">
        <v>8985.3178305133515</v>
      </c>
      <c r="K24" s="7">
        <v>380114833.22999603</v>
      </c>
      <c r="L24" s="6">
        <v>194.25001174346301</v>
      </c>
      <c r="M24" s="6">
        <v>145.4498411746639</v>
      </c>
      <c r="N24" s="5"/>
      <c r="O24" s="2">
        <v>-97.277340336722773</v>
      </c>
      <c r="P24" s="2">
        <v>-1.071030234276293</v>
      </c>
      <c r="Q24" s="4">
        <v>16005480.54999131</v>
      </c>
      <c r="R24" s="2">
        <v>4.3957894605518764</v>
      </c>
      <c r="S24" s="3">
        <v>2.8882655138365578</v>
      </c>
      <c r="T24" s="2">
        <v>1.509322302259279</v>
      </c>
      <c r="U24" s="3">
        <v>0.61140182544366439</v>
      </c>
      <c r="V24" s="2">
        <v>0.4221267697931434</v>
      </c>
    </row>
    <row r="25" spans="1:22" x14ac:dyDescent="0.2">
      <c r="A25" s="14" t="s">
        <v>46</v>
      </c>
      <c r="B25" s="5"/>
      <c r="C25" s="12">
        <v>202913</v>
      </c>
      <c r="D25" s="11">
        <v>11601.989765287741</v>
      </c>
      <c r="E25" s="10">
        <v>37141514.269999929</v>
      </c>
      <c r="F25" s="9">
        <v>183.04157087027409</v>
      </c>
      <c r="G25" s="9">
        <v>176.97053598825929</v>
      </c>
      <c r="H25" s="5"/>
      <c r="I25" s="7">
        <v>206082</v>
      </c>
      <c r="J25" s="8">
        <v>11303.41618597508</v>
      </c>
      <c r="K25" s="7">
        <v>40122458.510000311</v>
      </c>
      <c r="L25" s="6">
        <v>194.6917174231632</v>
      </c>
      <c r="M25" s="6">
        <v>183.39012583302241</v>
      </c>
      <c r="N25" s="5"/>
      <c r="O25" s="2">
        <v>-298.57357931266421</v>
      </c>
      <c r="P25" s="2">
        <v>-2.573468735560974</v>
      </c>
      <c r="Q25" s="4">
        <v>2980944.2400003821</v>
      </c>
      <c r="R25" s="2">
        <v>8.0259092785782311</v>
      </c>
      <c r="S25" s="3">
        <v>11.65014655288905</v>
      </c>
      <c r="T25" s="2">
        <v>6.3647544639713507</v>
      </c>
      <c r="U25" s="3">
        <v>6.4195898447631237</v>
      </c>
      <c r="V25" s="2">
        <v>3.627490762184852</v>
      </c>
    </row>
    <row r="26" spans="1:22" x14ac:dyDescent="0.2">
      <c r="A26" s="14" t="s">
        <v>45</v>
      </c>
      <c r="B26" s="5"/>
      <c r="C26" s="12">
        <v>27035</v>
      </c>
      <c r="D26" s="11">
        <v>7404.3135912358784</v>
      </c>
      <c r="E26" s="10">
        <v>5259433.1000000006</v>
      </c>
      <c r="F26" s="9">
        <v>194.5416349176993</v>
      </c>
      <c r="G26" s="9">
        <v>120.0372726235308</v>
      </c>
      <c r="H26" s="5"/>
      <c r="I26" s="7">
        <v>28061</v>
      </c>
      <c r="J26" s="8">
        <v>7101.8032268269544</v>
      </c>
      <c r="K26" s="7">
        <v>5428114.879999999</v>
      </c>
      <c r="L26" s="6">
        <v>193.4398232422223</v>
      </c>
      <c r="M26" s="6">
        <v>114.4809634082041</v>
      </c>
      <c r="N26" s="5"/>
      <c r="O26" s="2">
        <v>-302.51036440892489</v>
      </c>
      <c r="P26" s="2">
        <v>-4.0855963308603176</v>
      </c>
      <c r="Q26" s="4">
        <v>168681.7799999984</v>
      </c>
      <c r="R26" s="2">
        <v>3.2072236074264051</v>
      </c>
      <c r="S26" s="3">
        <v>-1.1018116754770231</v>
      </c>
      <c r="T26" s="2">
        <v>-0.56636291554923135</v>
      </c>
      <c r="U26" s="3">
        <v>-5.5563092153266354</v>
      </c>
      <c r="V26" s="2">
        <v>-4.6288199439125197</v>
      </c>
    </row>
    <row r="27" spans="1:22" x14ac:dyDescent="0.2">
      <c r="A27" s="14" t="s">
        <v>44</v>
      </c>
      <c r="B27" s="5"/>
      <c r="C27" s="12">
        <v>2316264</v>
      </c>
      <c r="D27" s="11">
        <v>7990.0951590290979</v>
      </c>
      <c r="E27" s="10">
        <v>486688458.08001119</v>
      </c>
      <c r="F27" s="9">
        <v>210.1178700182756</v>
      </c>
      <c r="G27" s="9">
        <v>139.90514800487739</v>
      </c>
      <c r="H27" s="5"/>
      <c r="I27" s="7">
        <v>2576542</v>
      </c>
      <c r="J27" s="8">
        <v>7741.6487805562037</v>
      </c>
      <c r="K27" s="7">
        <v>546257193.13998067</v>
      </c>
      <c r="L27" s="6">
        <v>212.01175573306421</v>
      </c>
      <c r="M27" s="6">
        <v>136.77671251953799</v>
      </c>
      <c r="N27" s="5"/>
      <c r="O27" s="2">
        <v>-248.44637847289411</v>
      </c>
      <c r="P27" s="2">
        <v>-3.1094295315386908</v>
      </c>
      <c r="Q27" s="4">
        <v>59568735.059969477</v>
      </c>
      <c r="R27" s="2">
        <v>12.23960298852545</v>
      </c>
      <c r="S27" s="3">
        <v>1.8938857147885531</v>
      </c>
      <c r="T27" s="2">
        <v>0.90134442854566654</v>
      </c>
      <c r="U27" s="3">
        <v>-3.128435485339423</v>
      </c>
      <c r="V27" s="2">
        <v>-2.2361117728350912</v>
      </c>
    </row>
    <row r="28" spans="1:22" x14ac:dyDescent="0.2">
      <c r="A28" s="14" t="s">
        <v>43</v>
      </c>
      <c r="B28" s="5"/>
      <c r="C28" s="12">
        <v>1976772</v>
      </c>
      <c r="D28" s="11">
        <v>6449.2728642000147</v>
      </c>
      <c r="E28" s="10">
        <v>370371564.21002072</v>
      </c>
      <c r="F28" s="9">
        <v>187.36180207430129</v>
      </c>
      <c r="G28" s="9">
        <v>100.6956154921171</v>
      </c>
      <c r="H28" s="5"/>
      <c r="I28" s="7">
        <v>1947994</v>
      </c>
      <c r="J28" s="8">
        <v>6135.6364088778018</v>
      </c>
      <c r="K28" s="7">
        <v>363907940.63999307</v>
      </c>
      <c r="L28" s="6">
        <v>186.81163321857929</v>
      </c>
      <c r="M28" s="6">
        <v>95.517354864820064</v>
      </c>
      <c r="N28" s="5"/>
      <c r="O28" s="2">
        <v>-313.6364553222129</v>
      </c>
      <c r="P28" s="2">
        <v>-4.8631289437792642</v>
      </c>
      <c r="Q28" s="4">
        <v>-6463623.5700275898</v>
      </c>
      <c r="R28" s="2">
        <v>-1.745172738575137</v>
      </c>
      <c r="S28" s="3">
        <v>-0.55016885572200636</v>
      </c>
      <c r="T28" s="2">
        <v>-0.29363981859217397</v>
      </c>
      <c r="U28" s="3">
        <v>-5.1782606272970364</v>
      </c>
      <c r="V28" s="2">
        <v>-5.1424886793630193</v>
      </c>
    </row>
    <row r="29" spans="1:22" x14ac:dyDescent="0.2">
      <c r="A29" s="41"/>
      <c r="B29" s="40"/>
      <c r="C29" s="41"/>
      <c r="D29" s="41"/>
      <c r="E29" s="41"/>
      <c r="F29" s="41"/>
      <c r="G29" s="41"/>
      <c r="H29" s="40"/>
      <c r="I29" s="41"/>
      <c r="J29" s="41"/>
      <c r="K29" s="41"/>
      <c r="L29" s="41"/>
      <c r="M29" s="41"/>
      <c r="N29" s="40"/>
      <c r="O29" s="41"/>
      <c r="P29" s="41"/>
      <c r="Q29" s="41"/>
      <c r="R29" s="41"/>
      <c r="S29" s="41"/>
      <c r="T29" s="41"/>
      <c r="U29" s="41"/>
      <c r="V29" s="41"/>
    </row>
    <row r="30" spans="1:22" x14ac:dyDescent="0.2">
      <c r="B30" s="40"/>
      <c r="H30" s="40"/>
      <c r="N30" s="40"/>
    </row>
    <row r="31" spans="1:22" x14ac:dyDescent="0.2">
      <c r="B31" s="40"/>
      <c r="H31" s="40"/>
      <c r="N31" s="40"/>
    </row>
    <row r="32" spans="1:22" x14ac:dyDescent="0.2">
      <c r="B32" s="40"/>
      <c r="H32" s="40"/>
      <c r="N32" s="40"/>
    </row>
    <row r="33" spans="2:14" x14ac:dyDescent="0.2">
      <c r="B33" s="40"/>
      <c r="H33" s="40"/>
      <c r="N33" s="40"/>
    </row>
    <row r="34" spans="2:14" x14ac:dyDescent="0.2">
      <c r="B34" s="40"/>
      <c r="H34" s="40"/>
      <c r="N34" s="40"/>
    </row>
    <row r="35" spans="2:14" x14ac:dyDescent="0.2">
      <c r="B35" s="40"/>
      <c r="H35" s="40"/>
      <c r="N35" s="40"/>
    </row>
    <row r="36" spans="2:14" x14ac:dyDescent="0.2">
      <c r="B36" s="40"/>
      <c r="H36" s="40"/>
      <c r="N36" s="40"/>
    </row>
    <row r="37" spans="2:14" x14ac:dyDescent="0.2">
      <c r="B37" s="40"/>
      <c r="H37" s="40"/>
      <c r="N37" s="40"/>
    </row>
    <row r="38" spans="2:14" x14ac:dyDescent="0.2">
      <c r="B38" s="40"/>
      <c r="H38" s="40"/>
      <c r="N38" s="40"/>
    </row>
    <row r="39" spans="2:14" x14ac:dyDescent="0.2">
      <c r="B39" s="40"/>
    </row>
  </sheetData>
  <mergeCells count="12">
    <mergeCell ref="C19:G19"/>
    <mergeCell ref="I19:M19"/>
    <mergeCell ref="O19:V19"/>
    <mergeCell ref="F6:K6"/>
    <mergeCell ref="F16:I16"/>
    <mergeCell ref="F9:I9"/>
    <mergeCell ref="F10:I10"/>
    <mergeCell ref="F11:I11"/>
    <mergeCell ref="F12:I12"/>
    <mergeCell ref="F13:I13"/>
    <mergeCell ref="F14:I14"/>
    <mergeCell ref="F15:I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A48B-2F27-814A-A94C-24DD3EE13710}">
  <sheetPr>
    <tabColor theme="8" tint="0.39997558519241921"/>
  </sheetPr>
  <dimension ref="A1:V28"/>
  <sheetViews>
    <sheetView workbookViewId="0">
      <selection activeCell="W28" sqref="W28"/>
    </sheetView>
  </sheetViews>
  <sheetFormatPr baseColWidth="10" defaultColWidth="9.1640625" defaultRowHeight="15" x14ac:dyDescent="0.2"/>
  <cols>
    <col min="1" max="1" width="30.83203125" style="1" customWidth="1"/>
    <col min="2" max="2" width="2" style="1" customWidth="1"/>
    <col min="3" max="3" width="9.6640625" style="1" customWidth="1"/>
    <col min="4" max="4" width="8.1640625" style="1" customWidth="1"/>
    <col min="5" max="5" width="12.1640625" style="1" customWidth="1"/>
    <col min="6" max="6" width="8.6640625" style="1" customWidth="1"/>
    <col min="7" max="7" width="7.5" style="1" customWidth="1"/>
    <col min="8" max="8" width="2" style="1" customWidth="1"/>
    <col min="9" max="10" width="10.1640625" style="1" customWidth="1"/>
    <col min="11" max="11" width="12.33203125" style="1" customWidth="1"/>
    <col min="12" max="12" width="10" style="1" customWidth="1"/>
    <col min="13" max="13" width="8" style="1" customWidth="1"/>
    <col min="14" max="14" width="2" style="1" customWidth="1"/>
    <col min="15" max="15" width="8.5" style="1" customWidth="1"/>
    <col min="16" max="16" width="6.83203125" style="1" customWidth="1"/>
    <col min="17" max="17" width="12.1640625" style="1" customWidth="1"/>
    <col min="18" max="18" width="6.5" style="1" customWidth="1"/>
    <col min="19" max="19" width="8.6640625" style="1" customWidth="1"/>
    <col min="20" max="20" width="6" style="1" customWidth="1"/>
    <col min="21" max="21" width="7.1640625" style="1" customWidth="1"/>
    <col min="22" max="22" width="7" style="1" customWidth="1"/>
    <col min="23" max="16384" width="9.1640625" style="1"/>
  </cols>
  <sheetData>
    <row r="1" spans="1:22" x14ac:dyDescent="0.2">
      <c r="A1" s="33" t="s">
        <v>60</v>
      </c>
    </row>
    <row r="2" spans="1:22" x14ac:dyDescent="0.2">
      <c r="A2" s="33" t="s">
        <v>41</v>
      </c>
    </row>
    <row r="3" spans="1:22" x14ac:dyDescent="0.2">
      <c r="A3" s="33" t="s">
        <v>59</v>
      </c>
    </row>
    <row r="4" spans="1:22" x14ac:dyDescent="0.2">
      <c r="A4" s="33" t="s">
        <v>39</v>
      </c>
    </row>
    <row r="5" spans="1:22" ht="16" thickBot="1" x14ac:dyDescent="0.25">
      <c r="A5" s="33"/>
    </row>
    <row r="6" spans="1:22" x14ac:dyDescent="0.2">
      <c r="A6" s="33"/>
      <c r="F6" s="203" t="s">
        <v>38</v>
      </c>
      <c r="G6" s="184"/>
      <c r="H6" s="184"/>
      <c r="I6" s="184"/>
      <c r="J6" s="184"/>
      <c r="K6" s="185"/>
    </row>
    <row r="7" spans="1:22" x14ac:dyDescent="0.2">
      <c r="A7" s="33"/>
      <c r="F7" s="38"/>
      <c r="K7" s="39"/>
    </row>
    <row r="8" spans="1:22" x14ac:dyDescent="0.2">
      <c r="A8" s="33"/>
      <c r="F8" s="38"/>
      <c r="J8" s="37">
        <v>2021</v>
      </c>
      <c r="K8" s="36">
        <v>2022</v>
      </c>
    </row>
    <row r="9" spans="1:22" x14ac:dyDescent="0.2">
      <c r="F9" s="174" t="s">
        <v>58</v>
      </c>
      <c r="G9" s="206"/>
      <c r="H9" s="206"/>
      <c r="I9" s="207"/>
      <c r="J9" s="45">
        <v>2337104</v>
      </c>
      <c r="K9" s="44">
        <v>2426799</v>
      </c>
    </row>
    <row r="10" spans="1:22" x14ac:dyDescent="0.2">
      <c r="F10" s="174" t="s">
        <v>57</v>
      </c>
      <c r="G10" s="206" t="s">
        <v>48</v>
      </c>
      <c r="H10" s="206" t="s">
        <v>48</v>
      </c>
      <c r="I10" s="207"/>
      <c r="J10" s="43">
        <v>2419471</v>
      </c>
      <c r="K10" s="42">
        <v>2515478</v>
      </c>
    </row>
    <row r="11" spans="1:22" ht="16" thickBot="1" x14ac:dyDescent="0.25">
      <c r="F11" s="211" t="s">
        <v>51</v>
      </c>
      <c r="G11" s="212" t="s">
        <v>47</v>
      </c>
      <c r="H11" s="212" t="s">
        <v>47</v>
      </c>
      <c r="I11" s="182"/>
      <c r="J11" s="51">
        <v>4756575</v>
      </c>
      <c r="K11" s="50">
        <v>4942277</v>
      </c>
    </row>
    <row r="12" spans="1:22" x14ac:dyDescent="0.2">
      <c r="F12" s="40"/>
      <c r="G12" s="49"/>
      <c r="H12" s="49"/>
      <c r="J12" s="31"/>
      <c r="K12" s="31"/>
    </row>
    <row r="13" spans="1:22" x14ac:dyDescent="0.2">
      <c r="F13" s="40"/>
      <c r="G13" s="49"/>
      <c r="H13" s="49"/>
      <c r="J13" s="31"/>
      <c r="K13" s="31"/>
    </row>
    <row r="14" spans="1:22" x14ac:dyDescent="0.2">
      <c r="C14" s="208" t="s">
        <v>36</v>
      </c>
      <c r="D14" s="209"/>
      <c r="E14" s="209"/>
      <c r="F14" s="209"/>
      <c r="G14" s="210"/>
      <c r="I14" s="208" t="s">
        <v>35</v>
      </c>
      <c r="J14" s="209"/>
      <c r="K14" s="209"/>
      <c r="L14" s="209"/>
      <c r="M14" s="210"/>
      <c r="O14" s="200" t="s">
        <v>34</v>
      </c>
      <c r="P14" s="172"/>
      <c r="Q14" s="172"/>
      <c r="R14" s="172"/>
      <c r="S14" s="172"/>
      <c r="T14" s="172"/>
      <c r="U14" s="172"/>
      <c r="V14" s="201"/>
    </row>
    <row r="15" spans="1:22" ht="14.25" customHeight="1" x14ac:dyDescent="0.2">
      <c r="A15" s="30" t="s">
        <v>56</v>
      </c>
      <c r="B15" s="18"/>
      <c r="C15" s="27" t="s">
        <v>31</v>
      </c>
      <c r="D15" s="27" t="s">
        <v>29</v>
      </c>
      <c r="E15" s="27" t="s">
        <v>28</v>
      </c>
      <c r="F15" s="27" t="s">
        <v>30</v>
      </c>
      <c r="G15" s="27" t="s">
        <v>26</v>
      </c>
      <c r="H15" s="18"/>
      <c r="I15" s="27" t="s">
        <v>31</v>
      </c>
      <c r="J15" s="27" t="s">
        <v>29</v>
      </c>
      <c r="K15" s="27" t="s">
        <v>28</v>
      </c>
      <c r="L15" s="27" t="s">
        <v>30</v>
      </c>
      <c r="M15" s="27" t="s">
        <v>26</v>
      </c>
      <c r="N15" s="18"/>
      <c r="O15" s="27" t="s">
        <v>29</v>
      </c>
      <c r="P15" s="27" t="s">
        <v>25</v>
      </c>
      <c r="Q15" s="27" t="s">
        <v>28</v>
      </c>
      <c r="R15" s="27" t="s">
        <v>25</v>
      </c>
      <c r="S15" s="27" t="s">
        <v>27</v>
      </c>
      <c r="T15" s="27" t="s">
        <v>25</v>
      </c>
      <c r="U15" s="27" t="s">
        <v>26</v>
      </c>
      <c r="V15" s="27" t="s">
        <v>25</v>
      </c>
    </row>
    <row r="16" spans="1:22" ht="14.25" customHeight="1" x14ac:dyDescent="0.2">
      <c r="A16" s="26" t="s">
        <v>24</v>
      </c>
      <c r="B16" s="18"/>
      <c r="C16" s="23">
        <v>7551147</v>
      </c>
      <c r="D16" s="24">
        <v>7518.6233151942979</v>
      </c>
      <c r="E16" s="23">
        <v>1500012253.320013</v>
      </c>
      <c r="F16" s="22">
        <v>198.6469410965</v>
      </c>
      <c r="G16" s="22">
        <v>124.46262690168111</v>
      </c>
      <c r="H16" s="18"/>
      <c r="I16" s="20">
        <v>7853361</v>
      </c>
      <c r="J16" s="21">
        <v>7291.5044059905258</v>
      </c>
      <c r="K16" s="20">
        <v>1567902491.4700799</v>
      </c>
      <c r="L16" s="19">
        <v>199.6473218880528</v>
      </c>
      <c r="M16" s="19">
        <v>121.31077726591209</v>
      </c>
      <c r="N16" s="18"/>
      <c r="O16" s="15">
        <v>-227.11890920377209</v>
      </c>
      <c r="P16" s="15">
        <v>-3.0207512689828491</v>
      </c>
      <c r="Q16" s="17">
        <v>67890238.150067568</v>
      </c>
      <c r="R16" s="15">
        <v>4.5259789044925798</v>
      </c>
      <c r="S16" s="16">
        <v>1.000380791552828</v>
      </c>
      <c r="T16" s="15">
        <v>0.50359738037287827</v>
      </c>
      <c r="U16" s="16">
        <v>-3.151849635768968</v>
      </c>
      <c r="V16" s="15">
        <v>-2.5323663128681702</v>
      </c>
    </row>
    <row r="17" spans="1:22" ht="14.25" customHeight="1" x14ac:dyDescent="0.2">
      <c r="A17" s="14" t="s">
        <v>55</v>
      </c>
      <c r="B17" s="5"/>
      <c r="C17" s="10">
        <v>3705016</v>
      </c>
      <c r="D17" s="11">
        <v>6939.0974311559758</v>
      </c>
      <c r="E17" s="10">
        <v>711614199.95998883</v>
      </c>
      <c r="F17" s="9">
        <v>192.06778053319849</v>
      </c>
      <c r="G17" s="9">
        <v>111.0647535421456</v>
      </c>
      <c r="H17" s="5"/>
      <c r="I17" s="7">
        <v>3810707</v>
      </c>
      <c r="J17" s="8">
        <v>6664.8492824009063</v>
      </c>
      <c r="K17" s="7">
        <v>732617999.08000231</v>
      </c>
      <c r="L17" s="6">
        <v>192.2525135309543</v>
      </c>
      <c r="M17" s="6">
        <v>106.7778355705459</v>
      </c>
      <c r="N17" s="5"/>
      <c r="O17" s="2">
        <v>-274.24814875506951</v>
      </c>
      <c r="P17" s="2">
        <v>-3.9522164298157541</v>
      </c>
      <c r="Q17" s="4">
        <v>21003799.120013479</v>
      </c>
      <c r="R17" s="2">
        <v>2.951571107096294</v>
      </c>
      <c r="S17" s="3">
        <v>0.18473299775584451</v>
      </c>
      <c r="T17" s="2">
        <v>9.6181148781439602E-2</v>
      </c>
      <c r="U17" s="3">
        <v>-4.2869179715996486</v>
      </c>
      <c r="V17" s="2">
        <v>-3.8598365681988378</v>
      </c>
    </row>
    <row r="18" spans="1:22" ht="14.25" customHeight="1" x14ac:dyDescent="0.2">
      <c r="A18" s="14" t="s">
        <v>54</v>
      </c>
      <c r="B18" s="5"/>
      <c r="C18" s="10">
        <v>3842763</v>
      </c>
      <c r="D18" s="11">
        <v>8169.272174929155</v>
      </c>
      <c r="E18" s="10">
        <v>787814764.6099807</v>
      </c>
      <c r="F18" s="9">
        <v>205.01258199112999</v>
      </c>
      <c r="G18" s="9">
        <v>139.5669651308767</v>
      </c>
      <c r="H18" s="5"/>
      <c r="I18" s="7">
        <v>4040056</v>
      </c>
      <c r="J18" s="8">
        <v>7995.4495176327073</v>
      </c>
      <c r="K18" s="7">
        <v>834694840.09994018</v>
      </c>
      <c r="L18" s="6">
        <v>206.60476985961091</v>
      </c>
      <c r="M18" s="6">
        <v>137.6581672928869</v>
      </c>
      <c r="N18" s="5"/>
      <c r="O18" s="2">
        <v>-173.82265729644769</v>
      </c>
      <c r="P18" s="2">
        <v>-2.1277618565567642</v>
      </c>
      <c r="Q18" s="4">
        <v>46880075.489959478</v>
      </c>
      <c r="R18" s="2">
        <v>5.9506469789466498</v>
      </c>
      <c r="S18" s="3">
        <v>1.5921878684809201</v>
      </c>
      <c r="T18" s="2">
        <v>0.77662934294920849</v>
      </c>
      <c r="U18" s="3">
        <v>-1.9087978379898229</v>
      </c>
      <c r="V18" s="2">
        <v>-1.3676573365336691</v>
      </c>
    </row>
    <row r="19" spans="1:22" ht="14.25" customHeight="1" x14ac:dyDescent="0.2">
      <c r="A19" s="40"/>
      <c r="B19" s="40"/>
      <c r="C19" s="48"/>
      <c r="D19" s="46"/>
      <c r="E19" s="48"/>
      <c r="F19" s="47"/>
      <c r="G19" s="47"/>
      <c r="H19" s="40"/>
      <c r="I19" s="48"/>
      <c r="J19" s="46"/>
      <c r="K19" s="48"/>
      <c r="L19" s="47"/>
      <c r="M19" s="47"/>
      <c r="N19" s="40"/>
      <c r="O19" s="46"/>
      <c r="P19" s="46"/>
      <c r="Q19" s="48"/>
      <c r="R19" s="46"/>
      <c r="S19" s="47"/>
      <c r="T19" s="46"/>
      <c r="U19" s="47"/>
      <c r="V19" s="46"/>
    </row>
    <row r="20" spans="1:22" ht="14.25" customHeight="1" x14ac:dyDescent="0.2">
      <c r="A20" s="40"/>
      <c r="B20" s="40"/>
      <c r="C20" s="48"/>
      <c r="D20" s="46"/>
      <c r="E20" s="48"/>
      <c r="F20" s="47"/>
      <c r="G20" s="47"/>
      <c r="H20" s="40"/>
      <c r="I20" s="48"/>
      <c r="J20" s="46"/>
      <c r="K20" s="48"/>
      <c r="L20" s="47"/>
      <c r="M20" s="47"/>
      <c r="N20" s="40"/>
      <c r="O20" s="46"/>
      <c r="P20" s="46"/>
      <c r="Q20" s="48"/>
      <c r="R20" s="46"/>
      <c r="S20" s="47"/>
      <c r="T20" s="46"/>
      <c r="U20" s="47"/>
      <c r="V20" s="46"/>
    </row>
    <row r="21" spans="1:22" ht="14.25" customHeight="1" x14ac:dyDescent="0.2">
      <c r="A21" s="40"/>
      <c r="B21" s="40"/>
      <c r="C21" s="48"/>
      <c r="D21" s="46"/>
      <c r="E21" s="48"/>
      <c r="F21" s="47"/>
      <c r="G21" s="47"/>
      <c r="H21" s="40"/>
      <c r="I21" s="48"/>
      <c r="J21" s="46"/>
      <c r="K21" s="48"/>
      <c r="L21" s="47"/>
      <c r="M21" s="47"/>
      <c r="N21" s="40"/>
      <c r="O21" s="46"/>
      <c r="P21" s="46"/>
      <c r="Q21" s="48"/>
      <c r="R21" s="46"/>
      <c r="S21" s="47"/>
      <c r="T21" s="46"/>
      <c r="U21" s="47"/>
      <c r="V21" s="46"/>
    </row>
    <row r="22" spans="1:22" ht="14.25" customHeight="1" x14ac:dyDescent="0.2">
      <c r="A22" s="40"/>
      <c r="B22" s="40"/>
      <c r="C22" s="48"/>
      <c r="D22" s="46"/>
      <c r="E22" s="48"/>
      <c r="F22" s="47"/>
      <c r="G22" s="47"/>
      <c r="H22" s="40"/>
      <c r="I22" s="48"/>
      <c r="J22" s="46"/>
      <c r="K22" s="48"/>
      <c r="L22" s="47"/>
      <c r="M22" s="47"/>
      <c r="N22" s="40"/>
      <c r="O22" s="46"/>
      <c r="P22" s="46"/>
      <c r="Q22" s="48"/>
      <c r="R22" s="46"/>
      <c r="S22" s="47"/>
      <c r="T22" s="46"/>
      <c r="U22" s="47"/>
      <c r="V22" s="46"/>
    </row>
    <row r="23" spans="1:22" ht="14.25" customHeight="1" x14ac:dyDescent="0.2">
      <c r="A23" s="40"/>
      <c r="B23" s="40"/>
      <c r="C23" s="48"/>
      <c r="D23" s="46"/>
      <c r="E23" s="48"/>
      <c r="F23" s="47"/>
      <c r="G23" s="47"/>
      <c r="H23" s="40"/>
      <c r="I23" s="48"/>
      <c r="J23" s="46"/>
      <c r="K23" s="48"/>
      <c r="L23" s="47"/>
      <c r="M23" s="47"/>
      <c r="N23" s="40"/>
      <c r="O23" s="46"/>
      <c r="P23" s="46"/>
      <c r="Q23" s="48"/>
      <c r="R23" s="46"/>
      <c r="S23" s="47"/>
      <c r="T23" s="46"/>
      <c r="U23" s="47"/>
      <c r="V23" s="46"/>
    </row>
    <row r="24" spans="1:22" ht="14.25" customHeight="1" x14ac:dyDescent="0.2">
      <c r="A24" s="40"/>
      <c r="B24" s="40"/>
      <c r="C24" s="48"/>
      <c r="D24" s="46"/>
      <c r="E24" s="48"/>
      <c r="F24" s="47"/>
      <c r="G24" s="47"/>
      <c r="H24" s="40"/>
      <c r="I24" s="48"/>
      <c r="J24" s="46"/>
      <c r="K24" s="48"/>
      <c r="L24" s="47"/>
      <c r="M24" s="47"/>
      <c r="N24" s="40"/>
      <c r="O24" s="46"/>
      <c r="P24" s="46"/>
      <c r="Q24" s="48"/>
      <c r="R24" s="46"/>
      <c r="S24" s="47"/>
      <c r="T24" s="46"/>
      <c r="U24" s="47"/>
      <c r="V24" s="46"/>
    </row>
    <row r="25" spans="1:22" ht="14.25" customHeight="1" x14ac:dyDescent="0.2">
      <c r="A25" s="40"/>
      <c r="B25" s="40"/>
      <c r="C25" s="48"/>
      <c r="D25" s="46"/>
      <c r="E25" s="48"/>
      <c r="F25" s="47"/>
      <c r="G25" s="47"/>
      <c r="H25" s="40"/>
      <c r="I25" s="48"/>
      <c r="J25" s="46"/>
      <c r="K25" s="48"/>
      <c r="L25" s="47"/>
      <c r="M25" s="47"/>
      <c r="N25" s="40"/>
      <c r="O25" s="46"/>
      <c r="P25" s="46"/>
      <c r="Q25" s="48"/>
      <c r="R25" s="46"/>
      <c r="S25" s="47"/>
      <c r="T25" s="46"/>
      <c r="U25" s="47"/>
      <c r="V25" s="46"/>
    </row>
    <row r="26" spans="1:22" ht="14.25" customHeight="1" x14ac:dyDescent="0.2">
      <c r="A26" s="40"/>
      <c r="B26" s="40"/>
      <c r="C26" s="48"/>
      <c r="D26" s="46"/>
      <c r="E26" s="48"/>
      <c r="F26" s="47"/>
      <c r="G26" s="47"/>
      <c r="H26" s="40"/>
      <c r="I26" s="48"/>
      <c r="J26" s="46"/>
      <c r="K26" s="48"/>
      <c r="L26" s="47"/>
      <c r="M26" s="47"/>
      <c r="N26" s="40"/>
      <c r="O26" s="46"/>
      <c r="P26" s="46"/>
      <c r="Q26" s="48"/>
      <c r="R26" s="46"/>
      <c r="S26" s="47"/>
      <c r="T26" s="46"/>
      <c r="U26" s="47"/>
      <c r="V26" s="46"/>
    </row>
    <row r="27" spans="1:22" ht="14.25" customHeight="1" x14ac:dyDescent="0.2">
      <c r="A27" s="40"/>
      <c r="B27" s="40"/>
      <c r="C27" s="48"/>
      <c r="D27" s="46"/>
      <c r="E27" s="48"/>
      <c r="F27" s="47"/>
      <c r="G27" s="47"/>
      <c r="H27" s="40"/>
      <c r="I27" s="48"/>
      <c r="J27" s="46"/>
      <c r="K27" s="48"/>
      <c r="L27" s="47"/>
      <c r="M27" s="47"/>
      <c r="N27" s="40"/>
      <c r="O27" s="46"/>
      <c r="P27" s="46"/>
      <c r="Q27" s="48"/>
      <c r="R27" s="46"/>
      <c r="S27" s="47"/>
      <c r="T27" s="46"/>
      <c r="U27" s="47"/>
      <c r="V27" s="46"/>
    </row>
    <row r="28" spans="1:22" ht="14.25" customHeight="1" x14ac:dyDescent="0.2">
      <c r="A28" s="40"/>
      <c r="B28" s="40"/>
      <c r="C28" s="48"/>
      <c r="D28" s="46"/>
      <c r="E28" s="48"/>
      <c r="F28" s="47"/>
      <c r="G28" s="47"/>
      <c r="H28" s="40"/>
      <c r="I28" s="48"/>
      <c r="J28" s="46"/>
      <c r="K28" s="48"/>
      <c r="L28" s="47"/>
      <c r="M28" s="47"/>
      <c r="N28" s="40"/>
      <c r="O28" s="46"/>
      <c r="P28" s="46"/>
      <c r="Q28" s="48"/>
      <c r="R28" s="46"/>
      <c r="S28" s="47"/>
      <c r="T28" s="46"/>
      <c r="U28" s="47"/>
      <c r="V28" s="46"/>
    </row>
  </sheetData>
  <mergeCells count="7">
    <mergeCell ref="C14:G14"/>
    <mergeCell ref="I14:M14"/>
    <mergeCell ref="O14:V14"/>
    <mergeCell ref="F6:K6"/>
    <mergeCell ref="F9:I9"/>
    <mergeCell ref="F10:I10"/>
    <mergeCell ref="F11:I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Table of Contents</vt:lpstr>
      <vt:lpstr>Unattributed - by COE</vt:lpstr>
      <vt:lpstr>Unattributed - by RE</vt:lpstr>
      <vt:lpstr>Unattributed - by Age</vt:lpstr>
      <vt:lpstr>Unattributed - by Gender</vt:lpstr>
      <vt:lpstr>Attribution Process + FAQ</vt:lpstr>
      <vt:lpstr>Pediatric Cost-Util - by COE</vt:lpstr>
      <vt:lpstr>Pediatric Cost-Util - by RE</vt:lpstr>
      <vt:lpstr>Pediatric Cost-Util - by Gender</vt:lpstr>
      <vt:lpstr>Quality by R-E</vt:lpstr>
      <vt:lpstr>Measures</vt:lpstr>
      <vt:lpstr>White</vt:lpstr>
      <vt:lpstr>BAA</vt:lpstr>
      <vt:lpstr>Asian</vt:lpstr>
      <vt:lpstr>Hispanic</vt:lpstr>
      <vt:lpstr>NA-PI</vt:lpstr>
      <vt:lpstr>Multiple</vt:lpstr>
      <vt:lpstr>Quality by Practice Setting</vt:lpstr>
      <vt:lpstr>'Quality by Practice Setting'!Print_Area</vt:lpstr>
      <vt:lpstr>'Quality by Practice Setting'!Print_Titles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2023-07-06T12:58:45Z</dcterms:created>
  <dcterms:modified xsi:type="dcterms:W3CDTF">2023-07-10T20:47:41Z</dcterms:modified>
</cp:coreProperties>
</file>