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7274\Dropbox (Walters &amp; Associates)\Walters &amp; Associates Team Folder\medicare cost report clients\Charter Oak Health Center, Inc\2021\Medicaid\"/>
    </mc:Choice>
  </mc:AlternateContent>
  <xr:revisionPtr revIDLastSave="0" documentId="8_{DF830D32-1477-43D3-B4FC-832B23AC32F1}" xr6:coauthVersionLast="47" xr6:coauthVersionMax="47" xr10:uidLastSave="{00000000-0000-0000-0000-000000000000}"/>
  <bookViews>
    <workbookView xWindow="-120" yWindow="-120" windowWidth="29040" windowHeight="15720" tabRatio="884" firstSheet="27" activeTab="32" xr2:uid="{00000000-000D-0000-FFFF-FFFF00000000}"/>
  </bookViews>
  <sheets>
    <sheet name="P1 Info &amp; Certification" sheetId="1" r:id="rId1"/>
    <sheet name="P2 Service Sites &amp; Rel. Parties" sheetId="5" r:id="rId2"/>
    <sheet name="P3 Form A-1 Health Care" sheetId="6" r:id="rId3"/>
    <sheet name="P4 Form A-2 - Dental" sheetId="7" r:id="rId4"/>
    <sheet name="P5 Form A-3 - Mental Health" sheetId="8" r:id="rId5"/>
    <sheet name="P6 Form A-4 - Non-Allow Other" sheetId="22" r:id="rId6"/>
    <sheet name="P7 Form A-5 - OH " sheetId="10" r:id="rId7"/>
    <sheet name="P8 Form B-1 Visits-FTE Hlth (2)" sheetId="25" r:id="rId8"/>
    <sheet name="P8 Form B-1 Visits-FTE Hlth " sheetId="16" r:id="rId9"/>
    <sheet name="P9 Form B-1 Visits-FTE Hlth (2)" sheetId="24" r:id="rId10"/>
    <sheet name="P9 Form B-1 Visits-FTE Hlth2 " sheetId="20" r:id="rId11"/>
    <sheet name="P9 Form B-1 Visits-FTE Hlth (3)" sheetId="26" r:id="rId12"/>
    <sheet name="P9 Form B-1 Visits-FTE Hlth (4)" sheetId="27" r:id="rId13"/>
    <sheet name="P9 Form B-1 Visits-FTE Hlth (5)" sheetId="28" r:id="rId14"/>
    <sheet name="P9 Form B-1 Visits-FTE Hlth (6)" sheetId="29" r:id="rId15"/>
    <sheet name="P9 Form B-1 Visits-FTE Hlth (7)" sheetId="32" r:id="rId16"/>
    <sheet name="P9 Form B-1 Visits-FTE Hlth (8)" sheetId="33" r:id="rId17"/>
    <sheet name="P9 Form B-1 Visits-FTE Hlth (9)" sheetId="34" r:id="rId18"/>
    <sheet name="P9 Form B-1 Visits-FTE Hlt (10)" sheetId="35" r:id="rId19"/>
    <sheet name="P9 Form B-1 Visits-FTE Hlt (11)" sheetId="36" r:id="rId20"/>
    <sheet name="P9 Form B-1 Visits-FTE Hlt (12)" sheetId="37" r:id="rId21"/>
    <sheet name="P9 Form B-1 Visits-FTE Hlt (13)" sheetId="38" r:id="rId22"/>
    <sheet name="P9 Form B-1 Visits-FTE Hlt (14)" sheetId="39" r:id="rId23"/>
    <sheet name="P9 Form B-1 Visits-FTE Hlt (15)" sheetId="40" r:id="rId24"/>
    <sheet name="P9 Form B-1 Visits-FTE Hlt (16)" sheetId="41" r:id="rId25"/>
    <sheet name="P9 Form B-1 Visits-FTE Hlt (17)" sheetId="42" r:id="rId26"/>
    <sheet name="P9 Form B-1 Visits-FTE Hlt (18)" sheetId="43" r:id="rId27"/>
    <sheet name="P9 Form B-1 Visits-FTE Hlt (19)" sheetId="44" r:id="rId28"/>
    <sheet name="P10 Form B-2 Visits-FTE Dental" sheetId="17" r:id="rId29"/>
    <sheet name="P10 Form B-2 Visits-FTE Den (2)" sheetId="31" r:id="rId30"/>
    <sheet name="P11 Form B-3 Visits-FTE Mental " sheetId="18" r:id="rId31"/>
    <sheet name="P11 Form B-3 Visits-FTE Men (2)" sheetId="30" r:id="rId32"/>
    <sheet name="P12 Form B-4 Summary Personnel" sheetId="21" r:id="rId33"/>
    <sheet name="P13 Form C - Adj &amp; Alloc" sheetId="11" r:id="rId34"/>
    <sheet name="P14 Form D-Allow Cost-Visit" sheetId="12" r:id="rId35"/>
    <sheet name="P15 Form E-Revenues" sheetId="13" r:id="rId36"/>
    <sheet name="P16 Form F-Grants-Contributions" sheetId="14" r:id="rId37"/>
    <sheet name="P17 Form G-Cost Disall &amp; Offset" sheetId="15" r:id="rId38"/>
  </sheets>
  <definedNames>
    <definedName name="_xlnm.Print_Area" localSheetId="0">'P1 Info &amp; Certification'!$A$1:$N$50</definedName>
    <definedName name="_xlnm.Print_Area" localSheetId="29">'P10 Form B-2 Visits-FTE Den (2)'!$A$9:$H$41</definedName>
    <definedName name="_xlnm.Print_Area" localSheetId="28">'P10 Form B-2 Visits-FTE Dental'!$A$9:$H$41</definedName>
    <definedName name="_xlnm.Print_Area" localSheetId="31">'P11 Form B-3 Visits-FTE Men (2)'!$A$17:$H$41</definedName>
    <definedName name="_xlnm.Print_Area" localSheetId="30">'P11 Form B-3 Visits-FTE Mental '!$A$17:$H$41</definedName>
    <definedName name="_xlnm.Print_Area" localSheetId="32">'P12 Form B-4 Summary Personnel'!$A$17:$M$41</definedName>
    <definedName name="_xlnm.Print_Area" localSheetId="33">'P13 Form C - Adj &amp; Alloc'!$A$10:$N$38</definedName>
    <definedName name="_xlnm.Print_Area" localSheetId="34">'P14 Form D-Allow Cost-Visit'!$A$1:$N$34</definedName>
    <definedName name="_xlnm.Print_Area" localSheetId="35">'P15 Form E-Revenues'!$A$10:$H$44</definedName>
    <definedName name="_xlnm.Print_Area" localSheetId="36">'P16 Form F-Grants-Contributions'!$A$1:$O$35</definedName>
    <definedName name="_xlnm.Print_Area" localSheetId="37">'P17 Form G-Cost Disall &amp; Offset'!$A$10:$O$42</definedName>
    <definedName name="_xlnm.Print_Area" localSheetId="1">'P2 Service Sites &amp; Rel. Parties'!$A$1:$O$34</definedName>
    <definedName name="_xlnm.Print_Area" localSheetId="2">'P3 Form A-1 Health Care'!$A$1:$J$54</definedName>
    <definedName name="_xlnm.Print_Area" localSheetId="3">'P4 Form A-2 - Dental'!$A$1:$J$50</definedName>
    <definedName name="_xlnm.Print_Area" localSheetId="4">'P5 Form A-3 - Mental Health'!$A$9:$J$46</definedName>
    <definedName name="_xlnm.Print_Area" localSheetId="5">'P6 Form A-4 - Non-Allow Other'!$A$1:$J$39</definedName>
    <definedName name="_xlnm.Print_Area" localSheetId="6">'P7 Form A-5 - OH '!$A$1:$J$54</definedName>
    <definedName name="_xlnm.Print_Area" localSheetId="8">'P8 Form B-1 Visits-FTE Hlth '!$A$10:$I$37</definedName>
    <definedName name="_xlnm.Print_Area" localSheetId="7">'P8 Form B-1 Visits-FTE Hlth (2)'!$A$10:$I$37</definedName>
    <definedName name="_xlnm.Print_Area" localSheetId="18">'P9 Form B-1 Visits-FTE Hlt (10)'!$A$10:$I$39</definedName>
    <definedName name="_xlnm.Print_Area" localSheetId="19">'P9 Form B-1 Visits-FTE Hlt (11)'!$A$10:$I$39</definedName>
    <definedName name="_xlnm.Print_Area" localSheetId="20">'P9 Form B-1 Visits-FTE Hlt (12)'!$A$10:$I$39</definedName>
    <definedName name="_xlnm.Print_Area" localSheetId="21">'P9 Form B-1 Visits-FTE Hlt (13)'!$A$10:$I$39</definedName>
    <definedName name="_xlnm.Print_Area" localSheetId="22">'P9 Form B-1 Visits-FTE Hlt (14)'!$A$10:$I$39</definedName>
    <definedName name="_xlnm.Print_Area" localSheetId="23">'P9 Form B-1 Visits-FTE Hlt (15)'!$A$10:$I$39</definedName>
    <definedName name="_xlnm.Print_Area" localSheetId="24">'P9 Form B-1 Visits-FTE Hlt (16)'!$A$10:$I$39</definedName>
    <definedName name="_xlnm.Print_Area" localSheetId="25">'P9 Form B-1 Visits-FTE Hlt (17)'!$A$10:$I$39</definedName>
    <definedName name="_xlnm.Print_Area" localSheetId="26">'P9 Form B-1 Visits-FTE Hlt (18)'!$A$10:$I$39</definedName>
    <definedName name="_xlnm.Print_Area" localSheetId="27">'P9 Form B-1 Visits-FTE Hlt (19)'!$A$10:$I$39</definedName>
    <definedName name="_xlnm.Print_Area" localSheetId="9">'P9 Form B-1 Visits-FTE Hlth (2)'!$A$10:$I$39</definedName>
    <definedName name="_xlnm.Print_Area" localSheetId="11">'P9 Form B-1 Visits-FTE Hlth (3)'!$A$10:$I$39</definedName>
    <definedName name="_xlnm.Print_Area" localSheetId="12">'P9 Form B-1 Visits-FTE Hlth (4)'!$A$10:$I$39</definedName>
    <definedName name="_xlnm.Print_Area" localSheetId="13">'P9 Form B-1 Visits-FTE Hlth (5)'!$A$10:$I$39</definedName>
    <definedName name="_xlnm.Print_Area" localSheetId="14">'P9 Form B-1 Visits-FTE Hlth (6)'!$A$10:$I$39</definedName>
    <definedName name="_xlnm.Print_Area" localSheetId="15">'P9 Form B-1 Visits-FTE Hlth (7)'!$A$10:$I$39</definedName>
    <definedName name="_xlnm.Print_Area" localSheetId="16">'P9 Form B-1 Visits-FTE Hlth (8)'!$A$10:$I$39</definedName>
    <definedName name="_xlnm.Print_Area" localSheetId="17">'P9 Form B-1 Visits-FTE Hlth (9)'!$A$10:$I$39</definedName>
    <definedName name="_xlnm.Print_Area" localSheetId="10">'P9 Form B-1 Visits-FTE Hlth2 '!$A$10:$I$39</definedName>
    <definedName name="_xlnm.Print_Titles" localSheetId="29">'P10 Form B-2 Visits-FTE Den (2)'!$1:$15</definedName>
    <definedName name="_xlnm.Print_Titles" localSheetId="28">'P10 Form B-2 Visits-FTE Dental'!$1:$15</definedName>
    <definedName name="_xlnm.Print_Titles" localSheetId="31">'P11 Form B-3 Visits-FTE Men (2)'!$1:$15</definedName>
    <definedName name="_xlnm.Print_Titles" localSheetId="30">'P11 Form B-3 Visits-FTE Mental '!$1:$15</definedName>
    <definedName name="_xlnm.Print_Titles" localSheetId="32">'P12 Form B-4 Summary Personnel'!$1:$15</definedName>
    <definedName name="_xlnm.Print_Titles" localSheetId="33">'P13 Form C - Adj &amp; Alloc'!$1:$9</definedName>
    <definedName name="_xlnm.Print_Titles" localSheetId="34">'P14 Form D-Allow Cost-Visit'!$1:$9</definedName>
    <definedName name="_xlnm.Print_Titles" localSheetId="35">'P15 Form E-Revenues'!$1:$10</definedName>
    <definedName name="_xlnm.Print_Titles" localSheetId="36">'P16 Form F-Grants-Contributions'!$1:$9</definedName>
    <definedName name="_xlnm.Print_Titles" localSheetId="37">'P17 Form G-Cost Disall &amp; Offset'!$1:$9</definedName>
    <definedName name="_xlnm.Print_Titles" localSheetId="1">'P2 Service Sites &amp; Rel. Parties'!$1:$8</definedName>
    <definedName name="_xlnm.Print_Titles" localSheetId="2">'P3 Form A-1 Health Care'!$1:$8</definedName>
    <definedName name="_xlnm.Print_Titles" localSheetId="3">'P4 Form A-2 - Dental'!$1:$8</definedName>
    <definedName name="_xlnm.Print_Titles" localSheetId="4">'P5 Form A-3 - Mental Health'!$1:$8</definedName>
    <definedName name="_xlnm.Print_Titles" localSheetId="5">'P6 Form A-4 - Non-Allow Other'!$1:$8</definedName>
    <definedName name="_xlnm.Print_Titles" localSheetId="6">'P7 Form A-5 - OH '!$1:$8</definedName>
    <definedName name="_xlnm.Print_Titles" localSheetId="8">'P8 Form B-1 Visits-FTE Hlth '!$1:$15</definedName>
    <definedName name="_xlnm.Print_Titles" localSheetId="7">'P8 Form B-1 Visits-FTE Hlth (2)'!$1:$15</definedName>
    <definedName name="_xlnm.Print_Titles" localSheetId="18">'P9 Form B-1 Visits-FTE Hlt (10)'!$1:$15</definedName>
    <definedName name="_xlnm.Print_Titles" localSheetId="19">'P9 Form B-1 Visits-FTE Hlt (11)'!$1:$15</definedName>
    <definedName name="_xlnm.Print_Titles" localSheetId="20">'P9 Form B-1 Visits-FTE Hlt (12)'!$1:$15</definedName>
    <definedName name="_xlnm.Print_Titles" localSheetId="21">'P9 Form B-1 Visits-FTE Hlt (13)'!$1:$15</definedName>
    <definedName name="_xlnm.Print_Titles" localSheetId="22">'P9 Form B-1 Visits-FTE Hlt (14)'!$1:$15</definedName>
    <definedName name="_xlnm.Print_Titles" localSheetId="23">'P9 Form B-1 Visits-FTE Hlt (15)'!$1:$15</definedName>
    <definedName name="_xlnm.Print_Titles" localSheetId="24">'P9 Form B-1 Visits-FTE Hlt (16)'!$1:$15</definedName>
    <definedName name="_xlnm.Print_Titles" localSheetId="25">'P9 Form B-1 Visits-FTE Hlt (17)'!$1:$15</definedName>
    <definedName name="_xlnm.Print_Titles" localSheetId="26">'P9 Form B-1 Visits-FTE Hlt (18)'!$1:$15</definedName>
    <definedName name="_xlnm.Print_Titles" localSheetId="27">'P9 Form B-1 Visits-FTE Hlt (19)'!$1:$15</definedName>
    <definedName name="_xlnm.Print_Titles" localSheetId="9">'P9 Form B-1 Visits-FTE Hlth (2)'!$1:$15</definedName>
    <definedName name="_xlnm.Print_Titles" localSheetId="11">'P9 Form B-1 Visits-FTE Hlth (3)'!$1:$15</definedName>
    <definedName name="_xlnm.Print_Titles" localSheetId="12">'P9 Form B-1 Visits-FTE Hlth (4)'!$1:$15</definedName>
    <definedName name="_xlnm.Print_Titles" localSheetId="13">'P9 Form B-1 Visits-FTE Hlth (5)'!$1:$15</definedName>
    <definedName name="_xlnm.Print_Titles" localSheetId="14">'P9 Form B-1 Visits-FTE Hlth (6)'!$1:$15</definedName>
    <definedName name="_xlnm.Print_Titles" localSheetId="15">'P9 Form B-1 Visits-FTE Hlth (7)'!$1:$15</definedName>
    <definedName name="_xlnm.Print_Titles" localSheetId="16">'P9 Form B-1 Visits-FTE Hlth (8)'!$1:$15</definedName>
    <definedName name="_xlnm.Print_Titles" localSheetId="17">'P9 Form B-1 Visits-FTE Hlth (9)'!$1:$15</definedName>
    <definedName name="_xlnm.Print_Titles" localSheetId="10">'P9 Form B-1 Visits-FTE Hlth2 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6" l="1"/>
  <c r="E22" i="7" l="1"/>
  <c r="E20" i="7"/>
  <c r="E19" i="7"/>
  <c r="H38" i="44" l="1"/>
  <c r="G38" i="44"/>
  <c r="F38" i="44"/>
  <c r="I37" i="44"/>
  <c r="I36" i="44"/>
  <c r="I35" i="44"/>
  <c r="H32" i="44"/>
  <c r="G32" i="44"/>
  <c r="F32" i="44"/>
  <c r="I31" i="44"/>
  <c r="I30" i="44"/>
  <c r="I29" i="44"/>
  <c r="I28" i="44"/>
  <c r="I27" i="44"/>
  <c r="H24" i="44"/>
  <c r="G24" i="44"/>
  <c r="F24" i="44"/>
  <c r="I23" i="44"/>
  <c r="I22" i="44"/>
  <c r="I21" i="44"/>
  <c r="I20" i="44"/>
  <c r="I19" i="44"/>
  <c r="I17" i="44"/>
  <c r="C8" i="44"/>
  <c r="I6" i="44"/>
  <c r="H6" i="44"/>
  <c r="F6" i="44"/>
  <c r="H38" i="43"/>
  <c r="G38" i="43"/>
  <c r="F38" i="43"/>
  <c r="I37" i="43"/>
  <c r="I36" i="43"/>
  <c r="I35" i="43"/>
  <c r="I38" i="43" s="1"/>
  <c r="H32" i="43"/>
  <c r="G32" i="43"/>
  <c r="F32" i="43"/>
  <c r="I31" i="43"/>
  <c r="I30" i="43"/>
  <c r="I29" i="43"/>
  <c r="I28" i="43"/>
  <c r="I27" i="43"/>
  <c r="I32" i="43" s="1"/>
  <c r="H24" i="43"/>
  <c r="G24" i="43"/>
  <c r="F24" i="43"/>
  <c r="I23" i="43"/>
  <c r="I22" i="43"/>
  <c r="I21" i="43"/>
  <c r="I20" i="43"/>
  <c r="I19" i="43"/>
  <c r="I24" i="43" s="1"/>
  <c r="I17" i="43"/>
  <c r="C8" i="43"/>
  <c r="I6" i="43"/>
  <c r="H6" i="43"/>
  <c r="F6" i="43"/>
  <c r="H38" i="42"/>
  <c r="G38" i="42"/>
  <c r="F38" i="42"/>
  <c r="I37" i="42"/>
  <c r="I36" i="42"/>
  <c r="I35" i="42"/>
  <c r="I38" i="42" s="1"/>
  <c r="H32" i="42"/>
  <c r="G32" i="42"/>
  <c r="F32" i="42"/>
  <c r="I31" i="42"/>
  <c r="I30" i="42"/>
  <c r="I29" i="42"/>
  <c r="I28" i="42"/>
  <c r="I27" i="42"/>
  <c r="H24" i="42"/>
  <c r="G24" i="42"/>
  <c r="F24" i="42"/>
  <c r="I23" i="42"/>
  <c r="I22" i="42"/>
  <c r="I21" i="42"/>
  <c r="I20" i="42"/>
  <c r="I19" i="42"/>
  <c r="I17" i="42"/>
  <c r="C8" i="42"/>
  <c r="I6" i="42"/>
  <c r="H6" i="42"/>
  <c r="F6" i="42"/>
  <c r="H38" i="41"/>
  <c r="G38" i="41"/>
  <c r="F38" i="41"/>
  <c r="I37" i="41"/>
  <c r="I36" i="41"/>
  <c r="I35" i="41"/>
  <c r="H32" i="41"/>
  <c r="G32" i="41"/>
  <c r="F32" i="41"/>
  <c r="I31" i="41"/>
  <c r="I30" i="41"/>
  <c r="I29" i="41"/>
  <c r="I28" i="41"/>
  <c r="I27" i="41"/>
  <c r="H24" i="41"/>
  <c r="G24" i="41"/>
  <c r="F24" i="41"/>
  <c r="I23" i="41"/>
  <c r="I22" i="41"/>
  <c r="I21" i="41"/>
  <c r="I20" i="41"/>
  <c r="I19" i="41"/>
  <c r="I17" i="41"/>
  <c r="C8" i="41"/>
  <c r="I6" i="41"/>
  <c r="H6" i="41"/>
  <c r="F6" i="41"/>
  <c r="H38" i="40"/>
  <c r="G38" i="40"/>
  <c r="F38" i="40"/>
  <c r="I37" i="40"/>
  <c r="I36" i="40"/>
  <c r="I35" i="40"/>
  <c r="H32" i="40"/>
  <c r="G32" i="40"/>
  <c r="F32" i="40"/>
  <c r="I31" i="40"/>
  <c r="I30" i="40"/>
  <c r="I29" i="40"/>
  <c r="I28" i="40"/>
  <c r="I27" i="40"/>
  <c r="H24" i="40"/>
  <c r="G24" i="40"/>
  <c r="F24" i="40"/>
  <c r="I23" i="40"/>
  <c r="I22" i="40"/>
  <c r="I21" i="40"/>
  <c r="I20" i="40"/>
  <c r="I19" i="40"/>
  <c r="I17" i="40"/>
  <c r="C8" i="40"/>
  <c r="I6" i="40"/>
  <c r="H6" i="40"/>
  <c r="F6" i="40"/>
  <c r="H38" i="39"/>
  <c r="G38" i="39"/>
  <c r="F38" i="39"/>
  <c r="I37" i="39"/>
  <c r="I36" i="39"/>
  <c r="I35" i="39"/>
  <c r="I38" i="39" s="1"/>
  <c r="H32" i="39"/>
  <c r="G32" i="39"/>
  <c r="F32" i="39"/>
  <c r="I31" i="39"/>
  <c r="I30" i="39"/>
  <c r="I29" i="39"/>
  <c r="I28" i="39"/>
  <c r="I27" i="39"/>
  <c r="I32" i="39" s="1"/>
  <c r="H24" i="39"/>
  <c r="G24" i="39"/>
  <c r="F24" i="39"/>
  <c r="I23" i="39"/>
  <c r="I22" i="39"/>
  <c r="I21" i="39"/>
  <c r="I20" i="39"/>
  <c r="I19" i="39"/>
  <c r="I24" i="39" s="1"/>
  <c r="I17" i="39"/>
  <c r="C8" i="39"/>
  <c r="I6" i="39"/>
  <c r="H6" i="39"/>
  <c r="F6" i="39"/>
  <c r="H38" i="38"/>
  <c r="G38" i="38"/>
  <c r="F38" i="38"/>
  <c r="I37" i="38"/>
  <c r="I36" i="38"/>
  <c r="I35" i="38"/>
  <c r="I38" i="38" s="1"/>
  <c r="H32" i="38"/>
  <c r="G32" i="38"/>
  <c r="F32" i="38"/>
  <c r="I31" i="38"/>
  <c r="I30" i="38"/>
  <c r="I29" i="38"/>
  <c r="I28" i="38"/>
  <c r="I27" i="38"/>
  <c r="H24" i="38"/>
  <c r="G24" i="38"/>
  <c r="F24" i="38"/>
  <c r="I23" i="38"/>
  <c r="I22" i="38"/>
  <c r="I21" i="38"/>
  <c r="I20" i="38"/>
  <c r="I19" i="38"/>
  <c r="I17" i="38"/>
  <c r="C8" i="38"/>
  <c r="I6" i="38"/>
  <c r="H6" i="38"/>
  <c r="F6" i="38"/>
  <c r="H38" i="37"/>
  <c r="G38" i="37"/>
  <c r="F38" i="37"/>
  <c r="I37" i="37"/>
  <c r="I36" i="37"/>
  <c r="I35" i="37"/>
  <c r="H32" i="37"/>
  <c r="G32" i="37"/>
  <c r="F32" i="37"/>
  <c r="I31" i="37"/>
  <c r="I30" i="37"/>
  <c r="I29" i="37"/>
  <c r="I28" i="37"/>
  <c r="I27" i="37"/>
  <c r="H24" i="37"/>
  <c r="G24" i="37"/>
  <c r="F24" i="37"/>
  <c r="I23" i="37"/>
  <c r="I22" i="37"/>
  <c r="I21" i="37"/>
  <c r="I20" i="37"/>
  <c r="I19" i="37"/>
  <c r="I17" i="37"/>
  <c r="C8" i="37"/>
  <c r="I6" i="37"/>
  <c r="H6" i="37"/>
  <c r="F6" i="37"/>
  <c r="H38" i="36"/>
  <c r="G38" i="36"/>
  <c r="F38" i="36"/>
  <c r="I37" i="36"/>
  <c r="I36" i="36"/>
  <c r="I35" i="36"/>
  <c r="H32" i="36"/>
  <c r="G32" i="36"/>
  <c r="F32" i="36"/>
  <c r="I31" i="36"/>
  <c r="I30" i="36"/>
  <c r="I29" i="36"/>
  <c r="I28" i="36"/>
  <c r="I27" i="36"/>
  <c r="H24" i="36"/>
  <c r="G24" i="36"/>
  <c r="F24" i="36"/>
  <c r="I23" i="36"/>
  <c r="I22" i="36"/>
  <c r="I21" i="36"/>
  <c r="I20" i="36"/>
  <c r="I19" i="36"/>
  <c r="I17" i="36"/>
  <c r="C8" i="36"/>
  <c r="I6" i="36"/>
  <c r="H6" i="36"/>
  <c r="F6" i="36"/>
  <c r="H38" i="35"/>
  <c r="G38" i="35"/>
  <c r="F38" i="35"/>
  <c r="I37" i="35"/>
  <c r="I36" i="35"/>
  <c r="I35" i="35"/>
  <c r="I38" i="35" s="1"/>
  <c r="H32" i="35"/>
  <c r="G32" i="35"/>
  <c r="F32" i="35"/>
  <c r="I31" i="35"/>
  <c r="I30" i="35"/>
  <c r="I29" i="35"/>
  <c r="I28" i="35"/>
  <c r="I27" i="35"/>
  <c r="I32" i="35" s="1"/>
  <c r="H24" i="35"/>
  <c r="G24" i="35"/>
  <c r="F24" i="35"/>
  <c r="I23" i="35"/>
  <c r="I22" i="35"/>
  <c r="I21" i="35"/>
  <c r="I20" i="35"/>
  <c r="I19" i="35"/>
  <c r="I24" i="35" s="1"/>
  <c r="I17" i="35"/>
  <c r="C8" i="35"/>
  <c r="I6" i="35"/>
  <c r="H6" i="35"/>
  <c r="F6" i="35"/>
  <c r="H38" i="34"/>
  <c r="G38" i="34"/>
  <c r="F38" i="34"/>
  <c r="I37" i="34"/>
  <c r="I36" i="34"/>
  <c r="I35" i="34"/>
  <c r="I38" i="34" s="1"/>
  <c r="H32" i="34"/>
  <c r="G32" i="34"/>
  <c r="F32" i="34"/>
  <c r="I31" i="34"/>
  <c r="I30" i="34"/>
  <c r="I29" i="34"/>
  <c r="I28" i="34"/>
  <c r="I27" i="34"/>
  <c r="H24" i="34"/>
  <c r="G24" i="34"/>
  <c r="F24" i="34"/>
  <c r="I23" i="34"/>
  <c r="I22" i="34"/>
  <c r="I21" i="34"/>
  <c r="I20" i="34"/>
  <c r="I19" i="34"/>
  <c r="I17" i="34"/>
  <c r="C8" i="34"/>
  <c r="I6" i="34"/>
  <c r="H6" i="34"/>
  <c r="F6" i="34"/>
  <c r="H38" i="33"/>
  <c r="G38" i="33"/>
  <c r="F38" i="33"/>
  <c r="I37" i="33"/>
  <c r="I36" i="33"/>
  <c r="I35" i="33"/>
  <c r="H32" i="33"/>
  <c r="G32" i="33"/>
  <c r="F32" i="33"/>
  <c r="I31" i="33"/>
  <c r="I30" i="33"/>
  <c r="I29" i="33"/>
  <c r="I28" i="33"/>
  <c r="I27" i="33"/>
  <c r="H24" i="33"/>
  <c r="G24" i="33"/>
  <c r="F24" i="33"/>
  <c r="I23" i="33"/>
  <c r="I22" i="33"/>
  <c r="I21" i="33"/>
  <c r="I20" i="33"/>
  <c r="I19" i="33"/>
  <c r="I17" i="33"/>
  <c r="C8" i="33"/>
  <c r="I6" i="33"/>
  <c r="H6" i="33"/>
  <c r="F6" i="33"/>
  <c r="H38" i="32"/>
  <c r="G38" i="32"/>
  <c r="F38" i="32"/>
  <c r="I37" i="32"/>
  <c r="I36" i="32"/>
  <c r="I35" i="32"/>
  <c r="H32" i="32"/>
  <c r="G32" i="32"/>
  <c r="F32" i="32"/>
  <c r="I31" i="32"/>
  <c r="I30" i="32"/>
  <c r="I29" i="32"/>
  <c r="I28" i="32"/>
  <c r="I27" i="32"/>
  <c r="H24" i="32"/>
  <c r="G24" i="32"/>
  <c r="F24" i="32"/>
  <c r="I23" i="32"/>
  <c r="I22" i="32"/>
  <c r="I21" i="32"/>
  <c r="I20" i="32"/>
  <c r="I19" i="32"/>
  <c r="I17" i="32"/>
  <c r="C8" i="32"/>
  <c r="I6" i="32"/>
  <c r="H6" i="32"/>
  <c r="F6" i="32"/>
  <c r="I24" i="34" l="1"/>
  <c r="I32" i="34"/>
  <c r="I24" i="38"/>
  <c r="I32" i="38"/>
  <c r="I24" i="42"/>
  <c r="I32" i="42"/>
  <c r="I24" i="33"/>
  <c r="I32" i="33"/>
  <c r="I38" i="33"/>
  <c r="I24" i="37"/>
  <c r="I32" i="37"/>
  <c r="I38" i="37"/>
  <c r="I24" i="41"/>
  <c r="I32" i="41"/>
  <c r="I38" i="41"/>
  <c r="I32" i="32"/>
  <c r="I24" i="36"/>
  <c r="I32" i="36"/>
  <c r="I38" i="36"/>
  <c r="I24" i="40"/>
  <c r="I32" i="40"/>
  <c r="I38" i="40"/>
  <c r="I24" i="44"/>
  <c r="I32" i="44"/>
  <c r="I38" i="44"/>
  <c r="I38" i="32"/>
  <c r="I24" i="32"/>
  <c r="G40" i="31" l="1"/>
  <c r="F40" i="31"/>
  <c r="E40" i="31"/>
  <c r="H39" i="31"/>
  <c r="H38" i="31"/>
  <c r="H37" i="31"/>
  <c r="H36" i="31"/>
  <c r="H35" i="31"/>
  <c r="H40" i="31" s="1"/>
  <c r="G32" i="31"/>
  <c r="F32" i="31"/>
  <c r="E32" i="31"/>
  <c r="H31" i="31"/>
  <c r="H30" i="31"/>
  <c r="H29" i="31"/>
  <c r="H28" i="31"/>
  <c r="H27" i="31"/>
  <c r="H32" i="31" s="1"/>
  <c r="G24" i="31"/>
  <c r="F24" i="31"/>
  <c r="E24" i="31"/>
  <c r="H23" i="31"/>
  <c r="H22" i="31"/>
  <c r="H21" i="31"/>
  <c r="H20" i="31"/>
  <c r="H19" i="31"/>
  <c r="H24" i="31" s="1"/>
  <c r="H17" i="31"/>
  <c r="C8" i="31"/>
  <c r="H6" i="31"/>
  <c r="G6" i="31"/>
  <c r="E6" i="31"/>
  <c r="E22" i="10" l="1"/>
  <c r="E21" i="6" l="1"/>
  <c r="G40" i="30" l="1"/>
  <c r="F40" i="30"/>
  <c r="E40" i="30"/>
  <c r="H39" i="30"/>
  <c r="H38" i="30"/>
  <c r="H37" i="30"/>
  <c r="H36" i="30"/>
  <c r="H35" i="30"/>
  <c r="G32" i="30"/>
  <c r="F32" i="30"/>
  <c r="E32" i="30"/>
  <c r="H31" i="30"/>
  <c r="H30" i="30"/>
  <c r="H29" i="30"/>
  <c r="H28" i="30"/>
  <c r="H27" i="30"/>
  <c r="G24" i="30"/>
  <c r="F24" i="30"/>
  <c r="E24" i="30"/>
  <c r="H23" i="30"/>
  <c r="H22" i="30"/>
  <c r="H21" i="30"/>
  <c r="H20" i="30"/>
  <c r="H19" i="30"/>
  <c r="H17" i="30"/>
  <c r="C8" i="30"/>
  <c r="H6" i="30"/>
  <c r="G6" i="30"/>
  <c r="E6" i="30"/>
  <c r="H38" i="29"/>
  <c r="G38" i="29"/>
  <c r="F38" i="29"/>
  <c r="I37" i="29"/>
  <c r="I36" i="29"/>
  <c r="I35" i="29"/>
  <c r="H32" i="29"/>
  <c r="G32" i="29"/>
  <c r="F32" i="29"/>
  <c r="I31" i="29"/>
  <c r="I30" i="29"/>
  <c r="I29" i="29"/>
  <c r="I28" i="29"/>
  <c r="I27" i="29"/>
  <c r="H24" i="29"/>
  <c r="G24" i="29"/>
  <c r="F24" i="29"/>
  <c r="I23" i="29"/>
  <c r="I22" i="29"/>
  <c r="I24" i="29" s="1"/>
  <c r="I21" i="29"/>
  <c r="I20" i="29"/>
  <c r="I19" i="29"/>
  <c r="I17" i="29"/>
  <c r="C8" i="29"/>
  <c r="I6" i="29"/>
  <c r="H6" i="29"/>
  <c r="F6" i="29"/>
  <c r="H38" i="28"/>
  <c r="G38" i="28"/>
  <c r="F38" i="28"/>
  <c r="I37" i="28"/>
  <c r="I36" i="28"/>
  <c r="I35" i="28"/>
  <c r="H32" i="28"/>
  <c r="G32" i="28"/>
  <c r="F32" i="28"/>
  <c r="I31" i="28"/>
  <c r="I30" i="28"/>
  <c r="I29" i="28"/>
  <c r="I28" i="28"/>
  <c r="I27" i="28"/>
  <c r="H24" i="28"/>
  <c r="G24" i="28"/>
  <c r="F24" i="28"/>
  <c r="I23" i="28"/>
  <c r="I22" i="28"/>
  <c r="I21" i="28"/>
  <c r="I20" i="28"/>
  <c r="I19" i="28"/>
  <c r="I17" i="28"/>
  <c r="C8" i="28"/>
  <c r="I6" i="28"/>
  <c r="H6" i="28"/>
  <c r="F6" i="28"/>
  <c r="H38" i="27"/>
  <c r="G38" i="27"/>
  <c r="F38" i="27"/>
  <c r="I37" i="27"/>
  <c r="I36" i="27"/>
  <c r="I35" i="27"/>
  <c r="H32" i="27"/>
  <c r="G32" i="27"/>
  <c r="F32" i="27"/>
  <c r="I31" i="27"/>
  <c r="I30" i="27"/>
  <c r="I29" i="27"/>
  <c r="I28" i="27"/>
  <c r="I27" i="27"/>
  <c r="H24" i="27"/>
  <c r="G24" i="27"/>
  <c r="F24" i="27"/>
  <c r="I23" i="27"/>
  <c r="I22" i="27"/>
  <c r="I21" i="27"/>
  <c r="I20" i="27"/>
  <c r="I19" i="27"/>
  <c r="I17" i="27"/>
  <c r="C8" i="27"/>
  <c r="I6" i="27"/>
  <c r="H6" i="27"/>
  <c r="F6" i="27"/>
  <c r="H38" i="26"/>
  <c r="G38" i="26"/>
  <c r="F38" i="26"/>
  <c r="I37" i="26"/>
  <c r="I36" i="26"/>
  <c r="I35" i="26"/>
  <c r="H32" i="26"/>
  <c r="G32" i="26"/>
  <c r="F32" i="26"/>
  <c r="I31" i="26"/>
  <c r="I30" i="26"/>
  <c r="I29" i="26"/>
  <c r="I28" i="26"/>
  <c r="I27" i="26"/>
  <c r="H24" i="26"/>
  <c r="G24" i="26"/>
  <c r="F24" i="26"/>
  <c r="I23" i="26"/>
  <c r="I22" i="26"/>
  <c r="I21" i="26"/>
  <c r="I20" i="26"/>
  <c r="I19" i="26"/>
  <c r="I17" i="26"/>
  <c r="C8" i="26"/>
  <c r="I6" i="26"/>
  <c r="H6" i="26"/>
  <c r="F6" i="26"/>
  <c r="H37" i="25"/>
  <c r="G37" i="25"/>
  <c r="F37" i="25"/>
  <c r="I36" i="25"/>
  <c r="I35" i="25"/>
  <c r="I34" i="25"/>
  <c r="I33" i="25"/>
  <c r="I32" i="25"/>
  <c r="H29" i="25"/>
  <c r="G29" i="25"/>
  <c r="F29" i="25"/>
  <c r="I28" i="25"/>
  <c r="I27" i="25"/>
  <c r="I26" i="25"/>
  <c r="I25" i="25"/>
  <c r="I24" i="25"/>
  <c r="I23" i="25"/>
  <c r="I22" i="25"/>
  <c r="I21" i="25"/>
  <c r="I20" i="25"/>
  <c r="I19" i="25"/>
  <c r="I17" i="25"/>
  <c r="C8" i="25"/>
  <c r="I6" i="25"/>
  <c r="H6" i="25"/>
  <c r="F6" i="25"/>
  <c r="H38" i="24"/>
  <c r="G38" i="24"/>
  <c r="F38" i="24"/>
  <c r="I37" i="24"/>
  <c r="I36" i="24"/>
  <c r="I38" i="24" s="1"/>
  <c r="I35" i="24"/>
  <c r="H32" i="24"/>
  <c r="G32" i="24"/>
  <c r="F32" i="24"/>
  <c r="I31" i="24"/>
  <c r="I30" i="24"/>
  <c r="I29" i="24"/>
  <c r="I28" i="24"/>
  <c r="I32" i="24" s="1"/>
  <c r="I27" i="24"/>
  <c r="H24" i="24"/>
  <c r="G24" i="24"/>
  <c r="F24" i="24"/>
  <c r="I23" i="24"/>
  <c r="I22" i="24"/>
  <c r="I21" i="24"/>
  <c r="I20" i="24"/>
  <c r="I24" i="24" s="1"/>
  <c r="I19" i="24"/>
  <c r="I17" i="24"/>
  <c r="C8" i="24"/>
  <c r="I6" i="24"/>
  <c r="H6" i="24"/>
  <c r="F6" i="24"/>
  <c r="H37" i="16"/>
  <c r="F19" i="6"/>
  <c r="H19" i="6" s="1"/>
  <c r="J19" i="6" s="1"/>
  <c r="F21" i="6"/>
  <c r="M24" i="21"/>
  <c r="F43" i="6"/>
  <c r="H43" i="6" s="1"/>
  <c r="F42" i="6"/>
  <c r="H42" i="6" s="1"/>
  <c r="J42" i="6" s="1"/>
  <c r="F41" i="6"/>
  <c r="H41" i="6" s="1"/>
  <c r="J41" i="6" s="1"/>
  <c r="D35" i="6"/>
  <c r="C39" i="1"/>
  <c r="F25" i="22"/>
  <c r="H25" i="22" s="1"/>
  <c r="J25" i="22" s="1"/>
  <c r="F24" i="22"/>
  <c r="H24" i="22" s="1"/>
  <c r="J24" i="22" s="1"/>
  <c r="I36" i="22"/>
  <c r="G36" i="22"/>
  <c r="E36" i="22"/>
  <c r="D36" i="22"/>
  <c r="F35" i="22"/>
  <c r="H35" i="22"/>
  <c r="J35" i="22" s="1"/>
  <c r="F34" i="22"/>
  <c r="H34" i="22" s="1"/>
  <c r="J34" i="22" s="1"/>
  <c r="F33" i="22"/>
  <c r="H33" i="22"/>
  <c r="J33" i="22" s="1"/>
  <c r="F32" i="22"/>
  <c r="H32" i="22" s="1"/>
  <c r="J32" i="22" s="1"/>
  <c r="F31" i="22"/>
  <c r="H31" i="22" s="1"/>
  <c r="J31" i="22" s="1"/>
  <c r="F30" i="22"/>
  <c r="H30" i="22" s="1"/>
  <c r="J30" i="22" s="1"/>
  <c r="F29" i="22"/>
  <c r="H29" i="22" s="1"/>
  <c r="J29" i="22" s="1"/>
  <c r="F28" i="22"/>
  <c r="H28" i="22" s="1"/>
  <c r="J28" i="22" s="1"/>
  <c r="F27" i="22"/>
  <c r="H27" i="22" s="1"/>
  <c r="J27" i="22" s="1"/>
  <c r="F23" i="22"/>
  <c r="H23" i="22" s="1"/>
  <c r="J23" i="22" s="1"/>
  <c r="F22" i="22"/>
  <c r="H22" i="22" s="1"/>
  <c r="J22" i="22" s="1"/>
  <c r="F21" i="22"/>
  <c r="F20" i="22"/>
  <c r="F19" i="22"/>
  <c r="H19" i="22" s="1"/>
  <c r="J19" i="22" s="1"/>
  <c r="C8" i="22"/>
  <c r="I6" i="22"/>
  <c r="E6" i="22"/>
  <c r="M23" i="21"/>
  <c r="J40" i="21"/>
  <c r="I40" i="21"/>
  <c r="F40" i="21"/>
  <c r="J32" i="21"/>
  <c r="I32" i="21"/>
  <c r="F32" i="21"/>
  <c r="J26" i="21"/>
  <c r="I26" i="21"/>
  <c r="F26" i="21"/>
  <c r="L40" i="21"/>
  <c r="K40" i="21"/>
  <c r="L31" i="12" s="1"/>
  <c r="E40" i="21"/>
  <c r="M39" i="21"/>
  <c r="M38" i="21"/>
  <c r="M37" i="21"/>
  <c r="M36" i="21"/>
  <c r="M35" i="21"/>
  <c r="L32" i="21"/>
  <c r="K32" i="21"/>
  <c r="L24" i="12" s="1"/>
  <c r="E32" i="21"/>
  <c r="M31" i="21"/>
  <c r="M30" i="21"/>
  <c r="M29" i="21"/>
  <c r="L26" i="21"/>
  <c r="K26" i="21"/>
  <c r="L17" i="12" s="1"/>
  <c r="E26" i="21"/>
  <c r="M25" i="21"/>
  <c r="M22" i="21"/>
  <c r="M21" i="21"/>
  <c r="M20" i="21"/>
  <c r="M19" i="21"/>
  <c r="M17" i="21"/>
  <c r="C8" i="21"/>
  <c r="M6" i="21"/>
  <c r="L6" i="21"/>
  <c r="E6" i="21"/>
  <c r="F29" i="16"/>
  <c r="G29" i="16"/>
  <c r="N38" i="15"/>
  <c r="G40" i="18"/>
  <c r="F40" i="18"/>
  <c r="E40" i="18"/>
  <c r="H39" i="18"/>
  <c r="H38" i="18"/>
  <c r="H37" i="18"/>
  <c r="H40" i="18" s="1"/>
  <c r="H36" i="18"/>
  <c r="H35" i="18"/>
  <c r="G32" i="18"/>
  <c r="F32" i="18"/>
  <c r="E32" i="18"/>
  <c r="H31" i="18"/>
  <c r="H30" i="18"/>
  <c r="H29" i="18"/>
  <c r="H32" i="18" s="1"/>
  <c r="H28" i="18"/>
  <c r="H27" i="18"/>
  <c r="G24" i="18"/>
  <c r="F24" i="18"/>
  <c r="E24" i="18"/>
  <c r="H23" i="18"/>
  <c r="H22" i="18"/>
  <c r="H21" i="18"/>
  <c r="H24" i="18" s="1"/>
  <c r="H20" i="18"/>
  <c r="H19" i="18"/>
  <c r="G40" i="17"/>
  <c r="F40" i="17"/>
  <c r="E40" i="17"/>
  <c r="H39" i="17"/>
  <c r="H38" i="17"/>
  <c r="H37" i="17"/>
  <c r="H40" i="17" s="1"/>
  <c r="H36" i="17"/>
  <c r="H35" i="17"/>
  <c r="G32" i="17"/>
  <c r="F32" i="17"/>
  <c r="E32" i="17"/>
  <c r="H31" i="17"/>
  <c r="H30" i="17"/>
  <c r="H29" i="17"/>
  <c r="H32" i="17" s="1"/>
  <c r="H28" i="17"/>
  <c r="H27" i="17"/>
  <c r="G24" i="17"/>
  <c r="F24" i="17"/>
  <c r="E24" i="17"/>
  <c r="H23" i="17"/>
  <c r="H22" i="17"/>
  <c r="H21" i="17"/>
  <c r="H20" i="17"/>
  <c r="H19" i="17"/>
  <c r="H38" i="20"/>
  <c r="G38" i="20"/>
  <c r="F38" i="20"/>
  <c r="I37" i="20"/>
  <c r="I36" i="20"/>
  <c r="I35" i="20"/>
  <c r="H32" i="20"/>
  <c r="G32" i="20"/>
  <c r="F32" i="20"/>
  <c r="I31" i="20"/>
  <c r="I30" i="20"/>
  <c r="I29" i="20"/>
  <c r="I28" i="20"/>
  <c r="I27" i="20"/>
  <c r="H24" i="20"/>
  <c r="G24" i="20"/>
  <c r="F24" i="20"/>
  <c r="I23" i="20"/>
  <c r="I22" i="20"/>
  <c r="I21" i="20"/>
  <c r="I20" i="20"/>
  <c r="I19" i="20"/>
  <c r="G37" i="16"/>
  <c r="F37" i="16"/>
  <c r="I36" i="16"/>
  <c r="I35" i="16"/>
  <c r="I34" i="16"/>
  <c r="I33" i="16"/>
  <c r="I32" i="16"/>
  <c r="H29" i="16"/>
  <c r="I28" i="16"/>
  <c r="I27" i="16"/>
  <c r="I26" i="16"/>
  <c r="I25" i="16"/>
  <c r="I24" i="16"/>
  <c r="I23" i="16"/>
  <c r="I22" i="16"/>
  <c r="I21" i="16"/>
  <c r="I29" i="16" s="1"/>
  <c r="I20" i="16"/>
  <c r="I19" i="16"/>
  <c r="F23" i="6"/>
  <c r="H23" i="6" s="1"/>
  <c r="J23" i="6" s="1"/>
  <c r="F47" i="10"/>
  <c r="H47" i="10" s="1"/>
  <c r="J47" i="10" s="1"/>
  <c r="F46" i="10"/>
  <c r="H46" i="10" s="1"/>
  <c r="J46" i="10" s="1"/>
  <c r="F45" i="10"/>
  <c r="H45" i="10" s="1"/>
  <c r="J45" i="10" s="1"/>
  <c r="F44" i="10"/>
  <c r="H44" i="10" s="1"/>
  <c r="J44" i="10" s="1"/>
  <c r="F42" i="10"/>
  <c r="H42" i="10" s="1"/>
  <c r="J42" i="10" s="1"/>
  <c r="F41" i="10"/>
  <c r="H41" i="10"/>
  <c r="J41" i="10" s="1"/>
  <c r="F40" i="10"/>
  <c r="H40" i="10" s="1"/>
  <c r="J40" i="10" s="1"/>
  <c r="F48" i="10"/>
  <c r="H48" i="10" s="1"/>
  <c r="J48" i="10" s="1"/>
  <c r="F39" i="10"/>
  <c r="H39" i="10" s="1"/>
  <c r="J39" i="10" s="1"/>
  <c r="F38" i="10"/>
  <c r="H38" i="10"/>
  <c r="J38" i="10" s="1"/>
  <c r="F37" i="10"/>
  <c r="H37" i="10" s="1"/>
  <c r="J37" i="10" s="1"/>
  <c r="F36" i="10"/>
  <c r="F35" i="10"/>
  <c r="F34" i="10"/>
  <c r="H34" i="10" s="1"/>
  <c r="F29" i="10"/>
  <c r="H29" i="10" s="1"/>
  <c r="J29" i="10" s="1"/>
  <c r="F28" i="10"/>
  <c r="H28" i="10" s="1"/>
  <c r="J28" i="10" s="1"/>
  <c r="F27" i="10"/>
  <c r="H27" i="10" s="1"/>
  <c r="J27" i="10" s="1"/>
  <c r="F26" i="10"/>
  <c r="H26" i="10" s="1"/>
  <c r="J26" i="10" s="1"/>
  <c r="F24" i="10"/>
  <c r="H24" i="10"/>
  <c r="J24" i="10" s="1"/>
  <c r="F23" i="10"/>
  <c r="H23" i="10" s="1"/>
  <c r="J23" i="10" s="1"/>
  <c r="F22" i="10"/>
  <c r="H22" i="10" s="1"/>
  <c r="J22" i="10" s="1"/>
  <c r="F21" i="10"/>
  <c r="H21" i="10" s="1"/>
  <c r="J21" i="10" s="1"/>
  <c r="F20" i="10"/>
  <c r="F19" i="10"/>
  <c r="H19" i="10" s="1"/>
  <c r="J19" i="10" s="1"/>
  <c r="F30" i="10"/>
  <c r="H30" i="10" s="1"/>
  <c r="J30" i="10" s="1"/>
  <c r="F18" i="10"/>
  <c r="H18" i="10" s="1"/>
  <c r="F40" i="8"/>
  <c r="H40" i="8" s="1"/>
  <c r="F39" i="8"/>
  <c r="H39" i="8" s="1"/>
  <c r="J39" i="8" s="1"/>
  <c r="F38" i="8"/>
  <c r="H38" i="8" s="1"/>
  <c r="J38" i="8" s="1"/>
  <c r="F37" i="8"/>
  <c r="H37" i="8" s="1"/>
  <c r="J37" i="8" s="1"/>
  <c r="F35" i="8"/>
  <c r="H35" i="8" s="1"/>
  <c r="J35" i="8" s="1"/>
  <c r="F34" i="8"/>
  <c r="H34" i="8" s="1"/>
  <c r="J34" i="8" s="1"/>
  <c r="F33" i="8"/>
  <c r="H33" i="8"/>
  <c r="J33" i="8" s="1"/>
  <c r="F28" i="8"/>
  <c r="H28" i="8" s="1"/>
  <c r="J28" i="8" s="1"/>
  <c r="F27" i="8"/>
  <c r="H27" i="8"/>
  <c r="J27" i="8" s="1"/>
  <c r="F26" i="8"/>
  <c r="H26" i="8" s="1"/>
  <c r="J26" i="8" s="1"/>
  <c r="F25" i="8"/>
  <c r="H25" i="8" s="1"/>
  <c r="J25" i="8" s="1"/>
  <c r="F24" i="8"/>
  <c r="H24" i="8" s="1"/>
  <c r="J24" i="8" s="1"/>
  <c r="F23" i="8"/>
  <c r="H23" i="8" s="1"/>
  <c r="J23" i="8" s="1"/>
  <c r="F20" i="8"/>
  <c r="H20" i="8" s="1"/>
  <c r="F22" i="8"/>
  <c r="F41" i="8"/>
  <c r="H41" i="8" s="1"/>
  <c r="J41" i="8" s="1"/>
  <c r="F32" i="8"/>
  <c r="H32" i="8" s="1"/>
  <c r="J32" i="8" s="1"/>
  <c r="F29" i="8"/>
  <c r="H29" i="8" s="1"/>
  <c r="J29" i="8" s="1"/>
  <c r="F19" i="8"/>
  <c r="H19" i="8" s="1"/>
  <c r="J19" i="8" s="1"/>
  <c r="F45" i="7"/>
  <c r="H45" i="7" s="1"/>
  <c r="J45" i="7" s="1"/>
  <c r="F44" i="7"/>
  <c r="H44" i="7" s="1"/>
  <c r="J44" i="7" s="1"/>
  <c r="F43" i="7"/>
  <c r="H43" i="7" s="1"/>
  <c r="J43" i="7" s="1"/>
  <c r="F42" i="7"/>
  <c r="H42" i="7" s="1"/>
  <c r="J42" i="7" s="1"/>
  <c r="F40" i="7"/>
  <c r="H40" i="7"/>
  <c r="J40" i="7" s="1"/>
  <c r="F39" i="7"/>
  <c r="H39" i="7" s="1"/>
  <c r="J39" i="7" s="1"/>
  <c r="F38" i="7"/>
  <c r="H38" i="7" s="1"/>
  <c r="J38" i="7" s="1"/>
  <c r="F46" i="7"/>
  <c r="H46" i="7"/>
  <c r="J46" i="7" s="1"/>
  <c r="F37" i="7"/>
  <c r="H37" i="7" s="1"/>
  <c r="F33" i="7"/>
  <c r="H33" i="7"/>
  <c r="J33" i="7" s="1"/>
  <c r="F32" i="7"/>
  <c r="H32" i="7" s="1"/>
  <c r="J32" i="7" s="1"/>
  <c r="F31" i="7"/>
  <c r="H31" i="7" s="1"/>
  <c r="J31" i="7" s="1"/>
  <c r="F30" i="7"/>
  <c r="H30" i="7" s="1"/>
  <c r="J30" i="7" s="1"/>
  <c r="F29" i="7"/>
  <c r="H29" i="7" s="1"/>
  <c r="J29" i="7" s="1"/>
  <c r="F28" i="7"/>
  <c r="H28" i="7" s="1"/>
  <c r="J28" i="7" s="1"/>
  <c r="F27" i="7"/>
  <c r="H27" i="7" s="1"/>
  <c r="J27" i="7" s="1"/>
  <c r="F26" i="7"/>
  <c r="H26" i="7" s="1"/>
  <c r="J26" i="7" s="1"/>
  <c r="F25" i="7"/>
  <c r="H25" i="7" s="1"/>
  <c r="J25" i="7" s="1"/>
  <c r="F24" i="7"/>
  <c r="H24" i="7" s="1"/>
  <c r="J24" i="7" s="1"/>
  <c r="F23" i="7"/>
  <c r="H23" i="7" s="1"/>
  <c r="J23" i="7" s="1"/>
  <c r="F22" i="7"/>
  <c r="H22" i="7" s="1"/>
  <c r="J22" i="7" s="1"/>
  <c r="F20" i="7"/>
  <c r="H20" i="7" s="1"/>
  <c r="J20" i="7" s="1"/>
  <c r="F34" i="7"/>
  <c r="H34" i="7"/>
  <c r="J34" i="7" s="1"/>
  <c r="F19" i="7"/>
  <c r="H19" i="7" s="1"/>
  <c r="F48" i="6"/>
  <c r="H48" i="6" s="1"/>
  <c r="J48" i="6" s="1"/>
  <c r="F47" i="6"/>
  <c r="H47" i="6" s="1"/>
  <c r="J47" i="6" s="1"/>
  <c r="F46" i="6"/>
  <c r="H46" i="6" s="1"/>
  <c r="J46" i="6" s="1"/>
  <c r="F45" i="6"/>
  <c r="H45" i="6" s="1"/>
  <c r="J45" i="6" s="1"/>
  <c r="F40" i="6"/>
  <c r="H40" i="6" s="1"/>
  <c r="J40" i="6" s="1"/>
  <c r="F39" i="6"/>
  <c r="H39" i="6" s="1"/>
  <c r="J39" i="6" s="1"/>
  <c r="F49" i="6"/>
  <c r="H49" i="6" s="1"/>
  <c r="J49" i="6" s="1"/>
  <c r="F38" i="6"/>
  <c r="H38" i="6" s="1"/>
  <c r="J38" i="6" s="1"/>
  <c r="F37" i="6"/>
  <c r="H37" i="6"/>
  <c r="J37" i="6" s="1"/>
  <c r="F34" i="6"/>
  <c r="H34" i="6" s="1"/>
  <c r="J34" i="6" s="1"/>
  <c r="F33" i="6"/>
  <c r="H33" i="6" s="1"/>
  <c r="J33" i="6" s="1"/>
  <c r="F32" i="6"/>
  <c r="H32" i="6" s="1"/>
  <c r="J32" i="6" s="1"/>
  <c r="F31" i="6"/>
  <c r="H31" i="6" s="1"/>
  <c r="J31" i="6" s="1"/>
  <c r="F30" i="6"/>
  <c r="H30" i="6" s="1"/>
  <c r="J30" i="6" s="1"/>
  <c r="F29" i="6"/>
  <c r="H29" i="6" s="1"/>
  <c r="J29" i="6" s="1"/>
  <c r="F28" i="6"/>
  <c r="H28" i="6" s="1"/>
  <c r="J28" i="6" s="1"/>
  <c r="F27" i="6"/>
  <c r="H27" i="6" s="1"/>
  <c r="J27" i="6" s="1"/>
  <c r="F26" i="6"/>
  <c r="H26" i="6" s="1"/>
  <c r="J26" i="6" s="1"/>
  <c r="F25" i="6"/>
  <c r="H25" i="6" s="1"/>
  <c r="J25" i="6" s="1"/>
  <c r="F24" i="6"/>
  <c r="H24" i="6" s="1"/>
  <c r="J24" i="6" s="1"/>
  <c r="F20" i="6"/>
  <c r="H20" i="6" s="1"/>
  <c r="I17" i="20"/>
  <c r="C8" i="20"/>
  <c r="I6" i="20"/>
  <c r="H6" i="20"/>
  <c r="F6" i="20"/>
  <c r="H17" i="18"/>
  <c r="C8" i="18"/>
  <c r="H6" i="18"/>
  <c r="G6" i="18"/>
  <c r="E6" i="18"/>
  <c r="H17" i="17"/>
  <c r="C8" i="17"/>
  <c r="H6" i="17"/>
  <c r="G6" i="17"/>
  <c r="E6" i="17"/>
  <c r="I17" i="16"/>
  <c r="C8" i="16"/>
  <c r="I6" i="16"/>
  <c r="H6" i="16"/>
  <c r="F6" i="16"/>
  <c r="I31" i="10"/>
  <c r="G31" i="10"/>
  <c r="E31" i="10"/>
  <c r="D31" i="10"/>
  <c r="N29" i="15"/>
  <c r="N40" i="15" s="1"/>
  <c r="D8" i="15"/>
  <c r="L6" i="15"/>
  <c r="E6" i="15"/>
  <c r="L33" i="14"/>
  <c r="L22" i="14"/>
  <c r="D8" i="14"/>
  <c r="L6" i="14"/>
  <c r="E6" i="14"/>
  <c r="G41" i="13"/>
  <c r="F41" i="13"/>
  <c r="E41" i="13"/>
  <c r="D41" i="13"/>
  <c r="H40" i="13"/>
  <c r="H39" i="13"/>
  <c r="H38" i="13"/>
  <c r="H37" i="13"/>
  <c r="H36" i="13"/>
  <c r="H35" i="13"/>
  <c r="H41" i="13" s="1"/>
  <c r="G32" i="13"/>
  <c r="G42" i="13" s="1"/>
  <c r="F32" i="13"/>
  <c r="E32" i="13"/>
  <c r="D32" i="13"/>
  <c r="H31" i="13"/>
  <c r="H30" i="13"/>
  <c r="H29" i="13"/>
  <c r="H28" i="13"/>
  <c r="H27" i="13"/>
  <c r="H26" i="13"/>
  <c r="H25" i="13"/>
  <c r="H24" i="13"/>
  <c r="H23" i="13"/>
  <c r="H22" i="13"/>
  <c r="G19" i="13"/>
  <c r="F19" i="13"/>
  <c r="E19" i="13"/>
  <c r="D19" i="13"/>
  <c r="H18" i="13"/>
  <c r="H17" i="13"/>
  <c r="H16" i="13"/>
  <c r="H15" i="13"/>
  <c r="H14" i="13"/>
  <c r="C8" i="13"/>
  <c r="H6" i="13"/>
  <c r="G6" i="13"/>
  <c r="E6" i="13"/>
  <c r="D8" i="12"/>
  <c r="J6" i="12"/>
  <c r="E6" i="12"/>
  <c r="D8" i="11"/>
  <c r="L6" i="11"/>
  <c r="E6" i="11"/>
  <c r="I49" i="10"/>
  <c r="G49" i="10"/>
  <c r="G50" i="10" s="1"/>
  <c r="E49" i="10"/>
  <c r="D49" i="10"/>
  <c r="C8" i="10"/>
  <c r="I6" i="10"/>
  <c r="E6" i="10"/>
  <c r="I42" i="8"/>
  <c r="G42" i="8"/>
  <c r="E42" i="8"/>
  <c r="D42" i="8"/>
  <c r="D44" i="8" s="1"/>
  <c r="I30" i="8"/>
  <c r="G30" i="8"/>
  <c r="E30" i="8"/>
  <c r="E44" i="8" s="1"/>
  <c r="D30" i="8"/>
  <c r="C8" i="8"/>
  <c r="I6" i="8"/>
  <c r="E6" i="8"/>
  <c r="C8" i="7"/>
  <c r="I47" i="7"/>
  <c r="G47" i="7"/>
  <c r="E47" i="7"/>
  <c r="D47" i="7"/>
  <c r="I35" i="7"/>
  <c r="G35" i="7"/>
  <c r="G49" i="7" s="1"/>
  <c r="E35" i="7"/>
  <c r="D35" i="7"/>
  <c r="I6" i="7"/>
  <c r="E6" i="7"/>
  <c r="I6" i="6"/>
  <c r="E6" i="6"/>
  <c r="C8" i="6"/>
  <c r="I50" i="6"/>
  <c r="G50" i="6"/>
  <c r="E50" i="6"/>
  <c r="D50" i="6"/>
  <c r="I35" i="6"/>
  <c r="G35" i="6"/>
  <c r="E35" i="6"/>
  <c r="M6" i="5"/>
  <c r="F6" i="5"/>
  <c r="E8" i="5"/>
  <c r="B41" i="1"/>
  <c r="H20" i="22"/>
  <c r="J20" i="22" s="1"/>
  <c r="H21" i="6"/>
  <c r="J21" i="6" s="1"/>
  <c r="H22" i="8"/>
  <c r="J22" i="8" s="1"/>
  <c r="H20" i="10"/>
  <c r="J20" i="10" s="1"/>
  <c r="H35" i="10"/>
  <c r="J35" i="10" s="1"/>
  <c r="H36" i="10"/>
  <c r="J36" i="10" s="1"/>
  <c r="F42" i="13"/>
  <c r="E42" i="13" l="1"/>
  <c r="D49" i="7"/>
  <c r="F42" i="8"/>
  <c r="I52" i="6"/>
  <c r="G44" i="8"/>
  <c r="I50" i="10"/>
  <c r="I38" i="26"/>
  <c r="I37" i="25"/>
  <c r="I32" i="27"/>
  <c r="I38" i="28"/>
  <c r="M32" i="21"/>
  <c r="I38" i="29"/>
  <c r="H24" i="30"/>
  <c r="H32" i="30"/>
  <c r="H40" i="30"/>
  <c r="I37" i="16"/>
  <c r="I24" i="20"/>
  <c r="I38" i="20"/>
  <c r="H24" i="17"/>
  <c r="I29" i="25"/>
  <c r="I38" i="27"/>
  <c r="I24" i="28"/>
  <c r="I32" i="29"/>
  <c r="I49" i="7"/>
  <c r="I44" i="8"/>
  <c r="H19" i="13"/>
  <c r="H32" i="13"/>
  <c r="H42" i="13" s="1"/>
  <c r="D42" i="13"/>
  <c r="F30" i="8"/>
  <c r="G52" i="6"/>
  <c r="G45" i="8" s="1"/>
  <c r="G37" i="22" s="1"/>
  <c r="G52" i="10" s="1"/>
  <c r="M40" i="21"/>
  <c r="I24" i="26"/>
  <c r="I32" i="26"/>
  <c r="I24" i="27"/>
  <c r="I32" i="28"/>
  <c r="I45" i="8"/>
  <c r="I37" i="22" s="1"/>
  <c r="I52" i="10" s="1"/>
  <c r="F50" i="6"/>
  <c r="D50" i="10"/>
  <c r="I32" i="20"/>
  <c r="F36" i="22"/>
  <c r="F47" i="7"/>
  <c r="D52" i="6"/>
  <c r="D45" i="8" s="1"/>
  <c r="D37" i="22" s="1"/>
  <c r="D52" i="10" s="1"/>
  <c r="M26" i="21"/>
  <c r="F49" i="10"/>
  <c r="E50" i="10"/>
  <c r="J34" i="10"/>
  <c r="J49" i="10" s="1"/>
  <c r="H49" i="10"/>
  <c r="H31" i="10"/>
  <c r="J18" i="10"/>
  <c r="J31" i="10" s="1"/>
  <c r="F31" i="10"/>
  <c r="H21" i="22"/>
  <c r="H42" i="8"/>
  <c r="J40" i="8"/>
  <c r="J42" i="8" s="1"/>
  <c r="F44" i="8"/>
  <c r="H30" i="8"/>
  <c r="J20" i="8"/>
  <c r="J30" i="8" s="1"/>
  <c r="J37" i="7"/>
  <c r="J47" i="7" s="1"/>
  <c r="H47" i="7"/>
  <c r="E49" i="7"/>
  <c r="F35" i="7"/>
  <c r="J19" i="7"/>
  <c r="J35" i="7" s="1"/>
  <c r="H35" i="7"/>
  <c r="J43" i="6"/>
  <c r="J50" i="6" s="1"/>
  <c r="H50" i="6"/>
  <c r="E52" i="6"/>
  <c r="F35" i="6"/>
  <c r="F52" i="6" s="1"/>
  <c r="H35" i="6"/>
  <c r="J20" i="6"/>
  <c r="J35" i="6" s="1"/>
  <c r="F49" i="7" l="1"/>
  <c r="E45" i="8"/>
  <c r="E37" i="22" s="1"/>
  <c r="E52" i="10" s="1"/>
  <c r="F50" i="10"/>
  <c r="J50" i="10"/>
  <c r="L17" i="11" s="1"/>
  <c r="H50" i="10"/>
  <c r="J21" i="22"/>
  <c r="J36" i="22" s="1"/>
  <c r="L14" i="11" s="1"/>
  <c r="H36" i="22"/>
  <c r="H44" i="8"/>
  <c r="J44" i="8"/>
  <c r="L26" i="11" s="1"/>
  <c r="L28" i="12"/>
  <c r="H49" i="7"/>
  <c r="J49" i="7"/>
  <c r="L25" i="11" s="1"/>
  <c r="F45" i="8"/>
  <c r="F37" i="22" s="1"/>
  <c r="J52" i="6"/>
  <c r="L14" i="12" s="1"/>
  <c r="H52" i="6"/>
  <c r="L24" i="11"/>
  <c r="H45" i="8" l="1"/>
  <c r="F52" i="10"/>
  <c r="L21" i="12"/>
  <c r="J45" i="8"/>
  <c r="L13" i="11" s="1"/>
  <c r="L15" i="11" s="1"/>
  <c r="L16" i="11" s="1"/>
  <c r="L18" i="11" s="1"/>
  <c r="H37" i="22"/>
  <c r="H52" i="10" s="1"/>
  <c r="L27" i="11"/>
  <c r="L29" i="11" s="1"/>
  <c r="J37" i="22" l="1"/>
  <c r="J52" i="10" s="1"/>
  <c r="L30" i="11"/>
  <c r="L31" i="11"/>
  <c r="L19" i="11"/>
  <c r="L20" i="11" s="1"/>
  <c r="L21" i="11" s="1"/>
  <c r="L22" i="11" s="1"/>
  <c r="L33" i="11" l="1"/>
  <c r="L35" i="11"/>
  <c r="L29" i="12" s="1"/>
  <c r="L30" i="12" s="1"/>
  <c r="L32" i="12" s="1"/>
  <c r="L34" i="11"/>
  <c r="L22" i="12" s="1"/>
  <c r="L23" i="12" s="1"/>
  <c r="L25" i="12" s="1"/>
  <c r="L15" i="12" l="1"/>
  <c r="L16" i="12" s="1"/>
  <c r="L18" i="12" s="1"/>
  <c r="L36" i="11"/>
</calcChain>
</file>

<file path=xl/sharedStrings.xml><?xml version="1.0" encoding="utf-8"?>
<sst xmlns="http://schemas.openxmlformats.org/spreadsheetml/2006/main" count="2268" uniqueCount="582">
  <si>
    <t>Personnel</t>
  </si>
  <si>
    <t>Total</t>
  </si>
  <si>
    <t xml:space="preserve"> </t>
  </si>
  <si>
    <t>Date Submitted:</t>
  </si>
  <si>
    <t>Date Received:</t>
  </si>
  <si>
    <t>3. Reporting Period:</t>
  </si>
  <si>
    <t>From</t>
  </si>
  <si>
    <t>To</t>
  </si>
  <si>
    <t>CERTIFICATION BY OFFICER OR ADMINISTRATOR OF CLINIC</t>
  </si>
  <si>
    <t>Salaried</t>
  </si>
  <si>
    <t/>
  </si>
  <si>
    <t>Reclassified</t>
  </si>
  <si>
    <t>Adjustments</t>
  </si>
  <si>
    <t>Net</t>
  </si>
  <si>
    <t>Other</t>
  </si>
  <si>
    <t>Reclass-</t>
  </si>
  <si>
    <t>Trial Balance</t>
  </si>
  <si>
    <t>Increase</t>
  </si>
  <si>
    <t>Expenses</t>
  </si>
  <si>
    <t>Costs</t>
  </si>
  <si>
    <t>ifications</t>
  </si>
  <si>
    <t>(Col 3 &amp; 4)</t>
  </si>
  <si>
    <t>(Col 5 &amp; 6)</t>
  </si>
  <si>
    <t>Physician</t>
  </si>
  <si>
    <t>Dental</t>
  </si>
  <si>
    <t>NONPROFIT ORGANIZATION</t>
  </si>
  <si>
    <t>GOVERNMENT</t>
  </si>
  <si>
    <t>STATE</t>
  </si>
  <si>
    <t>COUNTY</t>
  </si>
  <si>
    <t>DISTRICT</t>
  </si>
  <si>
    <t>CITY</t>
  </si>
  <si>
    <t>OTHER</t>
  </si>
  <si>
    <t>Provider Name</t>
  </si>
  <si>
    <t>Date</t>
  </si>
  <si>
    <t>Title</t>
  </si>
  <si>
    <t>Signature  (Officer or Administrator of FQHC)</t>
  </si>
  <si>
    <t>City, State, ZIP</t>
  </si>
  <si>
    <t>FQHC Name</t>
  </si>
  <si>
    <t xml:space="preserve">I Hereby Certify That I Have Examined the Accompanying Worksheets Prepared By </t>
  </si>
  <si>
    <t>Street Address</t>
  </si>
  <si>
    <t>Telephone Number</t>
  </si>
  <si>
    <t>Contact Person</t>
  </si>
  <si>
    <t>Medical</t>
  </si>
  <si>
    <t>Mental Health</t>
  </si>
  <si>
    <t>Other (Specify)</t>
  </si>
  <si>
    <t>STATE OF CONNECTICUT</t>
  </si>
  <si>
    <t>DEPARTMENT OF SOCIAL SERVICES</t>
  </si>
  <si>
    <t>ANNUAL REPORT</t>
  </si>
  <si>
    <t>FEDERALLY QUALIFIED HEALTH CENTER (FQHC)</t>
  </si>
  <si>
    <t>1.</t>
  </si>
  <si>
    <t>2.</t>
  </si>
  <si>
    <t>4.</t>
  </si>
  <si>
    <t>(FQHC Name)</t>
  </si>
  <si>
    <t>55 FARMINGTON AVENUE      HARTFORD, CONNECTICUT  06105</t>
  </si>
  <si>
    <t>Reporting Period:</t>
  </si>
  <si>
    <t>6.</t>
  </si>
  <si>
    <t>7.</t>
  </si>
  <si>
    <t>Clinic/Provider No.</t>
  </si>
  <si>
    <t>Location</t>
  </si>
  <si>
    <t>FQHC Name:</t>
  </si>
  <si>
    <t>I</t>
  </si>
  <si>
    <t>II</t>
  </si>
  <si>
    <t>III</t>
  </si>
  <si>
    <t>IV</t>
  </si>
  <si>
    <t>V</t>
  </si>
  <si>
    <t>VI</t>
  </si>
  <si>
    <t>VII</t>
  </si>
  <si>
    <t>Staff Cost</t>
  </si>
  <si>
    <t>Physician Assistant</t>
  </si>
  <si>
    <t xml:space="preserve">Other - Specify </t>
  </si>
  <si>
    <t>a.</t>
  </si>
  <si>
    <t>b.</t>
  </si>
  <si>
    <t>c.</t>
  </si>
  <si>
    <t>d.</t>
  </si>
  <si>
    <t>COST CENTER</t>
  </si>
  <si>
    <t>E.</t>
  </si>
  <si>
    <t>Medical Supplies</t>
  </si>
  <si>
    <t>Transportation</t>
  </si>
  <si>
    <t>Depreciation - Medical Equipment</t>
  </si>
  <si>
    <t>Professional Liability Insurance</t>
  </si>
  <si>
    <t>e.</t>
  </si>
  <si>
    <t>f.</t>
  </si>
  <si>
    <t>3.</t>
  </si>
  <si>
    <t>A.</t>
  </si>
  <si>
    <t>B.</t>
  </si>
  <si>
    <t>(Excluding Dental, Mental Health &amp; Other)</t>
  </si>
  <si>
    <t>Dentist</t>
  </si>
  <si>
    <t>Dental Hygienst</t>
  </si>
  <si>
    <t>Depreciation - Dental Equipment</t>
  </si>
  <si>
    <t>Psychologist</t>
  </si>
  <si>
    <t>Social Worker</t>
  </si>
  <si>
    <t>C.</t>
  </si>
  <si>
    <t>D.</t>
  </si>
  <si>
    <t>Service</t>
  </si>
  <si>
    <t>Clinical Diagnostic Lab</t>
  </si>
  <si>
    <t>Battered Women</t>
  </si>
  <si>
    <t>Homeless</t>
  </si>
  <si>
    <t>Non-FQHC Sites</t>
  </si>
  <si>
    <t>Subtotal Other Direct Dental Care Cost</t>
  </si>
  <si>
    <t>Subtotal Direct Health Care Cost</t>
  </si>
  <si>
    <t>Subtotal Other Direct Health Care Cost</t>
  </si>
  <si>
    <t>Subtotal Direct Dental Care Cost</t>
  </si>
  <si>
    <t>F.</t>
  </si>
  <si>
    <t>G.</t>
  </si>
  <si>
    <t>OVERHEAD - FACILITY COST</t>
  </si>
  <si>
    <t>Rent</t>
  </si>
  <si>
    <t>Insurance</t>
  </si>
  <si>
    <t>Interest on Mortgage or Loans</t>
  </si>
  <si>
    <t>Utilities</t>
  </si>
  <si>
    <t>Depreciation - Building</t>
  </si>
  <si>
    <t>Depreciation - Equipment</t>
  </si>
  <si>
    <t>Housekeeping &amp; Maintenance</t>
  </si>
  <si>
    <t>g.</t>
  </si>
  <si>
    <t>i.</t>
  </si>
  <si>
    <t>h.</t>
  </si>
  <si>
    <t>H.</t>
  </si>
  <si>
    <t>OVERHEAD - ADMINISTRATIVE COST</t>
  </si>
  <si>
    <t>Office Salaries</t>
  </si>
  <si>
    <t>Depreciation - Office Equipment</t>
  </si>
  <si>
    <t>Office Supplies</t>
  </si>
  <si>
    <t>Legal</t>
  </si>
  <si>
    <t>Accounting</t>
  </si>
  <si>
    <t>Telephone</t>
  </si>
  <si>
    <t>Interest - Capital Loans</t>
  </si>
  <si>
    <t>j.</t>
  </si>
  <si>
    <t>k.</t>
  </si>
  <si>
    <t>I.</t>
  </si>
  <si>
    <t>J.</t>
  </si>
  <si>
    <t>II.</t>
  </si>
  <si>
    <t>III.</t>
  </si>
  <si>
    <t>COST ADJUSTMENT AND ALLOCATION</t>
  </si>
  <si>
    <t>K.</t>
  </si>
  <si>
    <t>Total Direct Costs (A+B)</t>
  </si>
  <si>
    <t>Portion of Title XIX Services (A/C)</t>
  </si>
  <si>
    <t>Overhead Cost Applicable to Title XIX Services (DxE)</t>
  </si>
  <si>
    <t>Total Title XIX Services Cost (A+F)</t>
  </si>
  <si>
    <t>Allowable Title XIX Overhead Cost (F+I)</t>
  </si>
  <si>
    <t>Direct Costs</t>
  </si>
  <si>
    <t>L.</t>
  </si>
  <si>
    <t>Direct Costs as a % of Total</t>
  </si>
  <si>
    <t>Health Care Services (K1/K4)</t>
  </si>
  <si>
    <t>Dental Services (K2/K4)</t>
  </si>
  <si>
    <t>Mental Health Services (K3/K4)</t>
  </si>
  <si>
    <t>M.</t>
  </si>
  <si>
    <t>Allocated Allowable Overhead Cost</t>
  </si>
  <si>
    <t>Health Care Services (JxL1)</t>
  </si>
  <si>
    <t>Dental Services (JxL2)</t>
  </si>
  <si>
    <t>Mental Health Services (JxL3)</t>
  </si>
  <si>
    <r>
      <t>Health Care Cost (</t>
    </r>
    <r>
      <rPr>
        <b/>
        <u/>
        <sz val="10"/>
        <rFont val="Helv"/>
      </rPr>
      <t>Excluding Dental and Mental Health)</t>
    </r>
  </si>
  <si>
    <t>Total Allowable Health Care Cost (A+B)</t>
  </si>
  <si>
    <t>Total Allowable Dental Cost (A+B)</t>
  </si>
  <si>
    <t>Total Allowable Mental Health Cost (A+B)</t>
  </si>
  <si>
    <t>REVENUES</t>
  </si>
  <si>
    <t>Form E (Revenues)</t>
  </si>
  <si>
    <t>Services Excluding Dental, Mental Health &amp; Other</t>
  </si>
  <si>
    <t>Total                     (Col. I thru IV)</t>
  </si>
  <si>
    <t>5.</t>
  </si>
  <si>
    <t>Medicaid</t>
  </si>
  <si>
    <t>Private</t>
  </si>
  <si>
    <t>Medicare</t>
  </si>
  <si>
    <t>Total (1 thru 6)</t>
  </si>
  <si>
    <t>8.</t>
  </si>
  <si>
    <t>9.</t>
  </si>
  <si>
    <t>10.</t>
  </si>
  <si>
    <t>11.</t>
  </si>
  <si>
    <t>Contributions</t>
  </si>
  <si>
    <t>Grants</t>
  </si>
  <si>
    <t>Interest</t>
  </si>
  <si>
    <t>Donations</t>
  </si>
  <si>
    <t>Other - Specify</t>
  </si>
  <si>
    <t>Total (1 thru 7)</t>
  </si>
  <si>
    <t>ACTUAL</t>
  </si>
  <si>
    <r>
      <t xml:space="preserve">Services </t>
    </r>
    <r>
      <rPr>
        <b/>
        <i/>
        <sz val="10"/>
        <rFont val="Helv"/>
      </rPr>
      <t>(</t>
    </r>
    <r>
      <rPr>
        <b/>
        <i/>
        <u/>
        <sz val="10"/>
        <rFont val="Helv"/>
      </rPr>
      <t>Excluding</t>
    </r>
    <r>
      <rPr>
        <b/>
        <i/>
        <sz val="10"/>
        <rFont val="Helv"/>
      </rPr>
      <t xml:space="preserve"> Dental, Mental Health and Other)</t>
    </r>
  </si>
  <si>
    <t>Total (1 thru 4)</t>
  </si>
  <si>
    <r>
      <t xml:space="preserve">Grants </t>
    </r>
    <r>
      <rPr>
        <b/>
        <i/>
        <sz val="10"/>
        <rFont val="Helv"/>
      </rPr>
      <t>(Excluding PHS)</t>
    </r>
  </si>
  <si>
    <t>COST DISALLOWANCE AND OFFSET</t>
  </si>
  <si>
    <t>Entertainment</t>
  </si>
  <si>
    <t>Fines and penalties</t>
  </si>
  <si>
    <t>Bad debt</t>
  </si>
  <si>
    <t>12.</t>
  </si>
  <si>
    <t>13.</t>
  </si>
  <si>
    <t>14.</t>
  </si>
  <si>
    <t>15.</t>
  </si>
  <si>
    <t>16.</t>
  </si>
  <si>
    <t>Advertising, except for recruitment of personnel</t>
  </si>
  <si>
    <t>Contingent reserves</t>
  </si>
  <si>
    <t>Legal, Accounting and professional services incurred in connection with rehearing, arbitration, or judicial proceedings pertaining to the reimbursement approved by the Commissioner</t>
  </si>
  <si>
    <t>Fundraising</t>
  </si>
  <si>
    <t>Amortization of goodwill</t>
  </si>
  <si>
    <t>Directors fees</t>
  </si>
  <si>
    <t>Membership dues for public relations</t>
  </si>
  <si>
    <t>Cost not related to patient care</t>
  </si>
  <si>
    <t>Pass through expenses</t>
  </si>
  <si>
    <t>Total (1 thru 15)</t>
  </si>
  <si>
    <t>Refunds - Medicaid Outreach</t>
  </si>
  <si>
    <t>Rent Income</t>
  </si>
  <si>
    <t>In-Kind Medical Supplies</t>
  </si>
  <si>
    <t>In-Kind Dental Supplies</t>
  </si>
  <si>
    <t>In-Kind Computer Supplies</t>
  </si>
  <si>
    <t>In-Kind Advertising</t>
  </si>
  <si>
    <t>Total Cost Disallowance and Offset (A16+B7)</t>
  </si>
  <si>
    <t>Cost Disallowance</t>
  </si>
  <si>
    <t>Form C (Cost Adjustment &amp; Allocation)</t>
  </si>
  <si>
    <t>FTEs</t>
  </si>
  <si>
    <t>(2080 hrs = 1 FTE)</t>
  </si>
  <si>
    <t>Total Hours</t>
  </si>
  <si>
    <t>PHYSICIAN ASSISTANT</t>
  </si>
  <si>
    <t>PHYSICIAN SERVICES UNDER CONTRACT</t>
  </si>
  <si>
    <t>DENTIST</t>
  </si>
  <si>
    <t>DENTAL HYGIENIST</t>
  </si>
  <si>
    <t>PSYCHOLOGIST</t>
  </si>
  <si>
    <t>SOCIAL WORKER</t>
  </si>
  <si>
    <t>Type of Control  (Check One Only)</t>
  </si>
  <si>
    <t>FQHC Owned By:</t>
  </si>
  <si>
    <t>Other Direct Health Care Cost</t>
  </si>
  <si>
    <t xml:space="preserve">FQHC Medicaid Provider Number: </t>
  </si>
  <si>
    <t>Depreciation - Mental Health Equipment</t>
  </si>
  <si>
    <t>Radiology</t>
  </si>
  <si>
    <t>Printed Name</t>
  </si>
  <si>
    <t>Form A-1 (Direct Health Care Cost)</t>
  </si>
  <si>
    <t>Form A-2 (Direct Dental Care Cost)</t>
  </si>
  <si>
    <t>Other Direct Dental Care Cost</t>
  </si>
  <si>
    <t>Dental Supplies</t>
  </si>
  <si>
    <t>Form A-3 (Direct Mental Health Care Cost)</t>
  </si>
  <si>
    <t>Subtotal Direct Mental Health Care Cost</t>
  </si>
  <si>
    <t>Other Direct Mental Health Care Cost</t>
  </si>
  <si>
    <t>Subtotal Other Direct Mental Health Care Cost</t>
  </si>
  <si>
    <t>Subtotal Overhead - Facility Cost</t>
  </si>
  <si>
    <t>Subtotal Overhead - Administrative Cost</t>
  </si>
  <si>
    <t>PHYSICIAN</t>
  </si>
  <si>
    <t>Direct Cost Title XIX Services (P5 - Form A-3, Line D, Col. VII)</t>
  </si>
  <si>
    <t>Direct Cost Other Services (P6 - Form A-4, Line E.1.i, Col. VII)</t>
  </si>
  <si>
    <t>Total Overhead Cost (P7 - Form A-5, Line I, Col. VII)</t>
  </si>
  <si>
    <t>Thirty Percent (30%) of Total Title XIX Svc Cost (Gx.30)</t>
  </si>
  <si>
    <t>Health Care Services (P3 - Form A-1, Line A3, Col. VII)</t>
  </si>
  <si>
    <t>Dental Services (P4 - Form A-2, Line B3, Col. VII)</t>
  </si>
  <si>
    <t>Mental Health Services (P5 - Form A-3, Line C3, Col. VII)</t>
  </si>
  <si>
    <t>Total Direct Costs (K1 thru K3)</t>
  </si>
  <si>
    <t>Total Allowable Title XIX Overhead Cost (M1 thru M3)</t>
  </si>
  <si>
    <t>Direct Health Care Cost  (P3 - Form A-1, Line A3, Col. VII)</t>
  </si>
  <si>
    <t>Direct Dental Care Cost (P4 - Form A-2, Line B3, Col. VII)</t>
  </si>
  <si>
    <t>Direct Mental Health Care Cost (P5 - Form A-3, Line C3, Col. VII)</t>
  </si>
  <si>
    <t>Patient Cash/Self Pay</t>
  </si>
  <si>
    <t>Operating Revenue</t>
  </si>
  <si>
    <t>Other Revenue</t>
  </si>
  <si>
    <t>Other Revenue                                            (Include revenue generated by non-approved FQHC sites)</t>
  </si>
  <si>
    <t>Form F (Grants and Contributions)</t>
  </si>
  <si>
    <r>
      <t>GRANTS AND CONTRIBUTIONS</t>
    </r>
    <r>
      <rPr>
        <b/>
        <i/>
        <sz val="10"/>
        <rFont val="Helv"/>
      </rPr>
      <t xml:space="preserve"> (EXCLUDING THE PUBLIC HEALTH SERVICES GRANTS)</t>
    </r>
  </si>
  <si>
    <t>Form G (Cost Disallowance and Offset)</t>
  </si>
  <si>
    <t>Cost of actions to collect receivables</t>
  </si>
  <si>
    <r>
      <t xml:space="preserve">Cost Offset </t>
    </r>
    <r>
      <rPr>
        <b/>
        <i/>
        <sz val="10"/>
        <rFont val="Helv"/>
      </rPr>
      <t>(Expense Recovery)</t>
    </r>
  </si>
  <si>
    <t>DIRECT HEALTH CARE COST</t>
  </si>
  <si>
    <t>DIRECT DENTAL CARE COST</t>
  </si>
  <si>
    <t>DIRECT MENTAL HEALTH CARE COST</t>
  </si>
  <si>
    <t>Encounters</t>
  </si>
  <si>
    <t>Total Physician Encounters, Staff Hours and FTEs</t>
  </si>
  <si>
    <t>Total Physician Assistant Encounters, Hours and FTEs</t>
  </si>
  <si>
    <t>Total Dentist Encounters, Staff Hours and FTEs</t>
  </si>
  <si>
    <t>Total Dental Hygienist Encounters, Hours and FTEs</t>
  </si>
  <si>
    <t>Total Psychologist Encounters, Staff Hours and FTEs</t>
  </si>
  <si>
    <t>Total Social Worker Encounters, Hours and FTEs</t>
  </si>
  <si>
    <t>Form D (Allowable Cost per Encounter)</t>
  </si>
  <si>
    <t>ALLOWABLE COST PER ENCOUNTER</t>
  </si>
  <si>
    <t>Allowable Health Care Cost Per Encounter (C/D)</t>
  </si>
  <si>
    <t>Allowable Dental Cost Per Encounter (C/D)</t>
  </si>
  <si>
    <t>Allowable Mental Health Cost Per Encounter (C/D)</t>
  </si>
  <si>
    <t>Compensation</t>
  </si>
  <si>
    <r>
      <t xml:space="preserve">HEALTH CARE COMPENSATION, ENCOUNTERS, HOURS, &amp; FTEs </t>
    </r>
    <r>
      <rPr>
        <b/>
        <i/>
        <sz val="10"/>
        <rFont val="Arial"/>
        <family val="2"/>
      </rPr>
      <t>(Excluding Dental, Mental Health, and Other)</t>
    </r>
  </si>
  <si>
    <t>Provide itemized de-identified list (e.g., Physician 1)</t>
  </si>
  <si>
    <t>General Practitioner</t>
  </si>
  <si>
    <t>Specialty</t>
  </si>
  <si>
    <t>Total Employee Hours and FTEs</t>
  </si>
  <si>
    <t>Employee</t>
  </si>
  <si>
    <t>HEALTH CARE COMPENSATION, ENCOUNTERS, HOURS, AND FTEs BY PRACTITIONER</t>
  </si>
  <si>
    <t>Form B-1 (Compensation, Encounters, Hours, FTEs - Health Care)</t>
  </si>
  <si>
    <r>
      <t xml:space="preserve">Form B-1 </t>
    </r>
    <r>
      <rPr>
        <b/>
        <i/>
        <sz val="10"/>
        <rFont val="Arial"/>
        <family val="2"/>
      </rPr>
      <t xml:space="preserve">Continued </t>
    </r>
    <r>
      <rPr>
        <b/>
        <sz val="10"/>
        <rFont val="Arial"/>
        <family val="2"/>
      </rPr>
      <t>(Compensation, Encounters, Hours, FTEs - Health Care)</t>
    </r>
  </si>
  <si>
    <t>Total Nurse Practioner</t>
  </si>
  <si>
    <t>Total Physician Services Under Contract</t>
  </si>
  <si>
    <t>Total Other Health Care Practitioner</t>
  </si>
  <si>
    <t>Provide itemized de-identified list (e.g., Dentist 1)</t>
  </si>
  <si>
    <t>Provide itemized de-identified list (e.g., Psychologist 1)</t>
  </si>
  <si>
    <t>DENTAL CARE COMPENSATION, ENCOUNTERS, HOURS, &amp; FTEs</t>
  </si>
  <si>
    <t>MENTAL HEALTH SERVICES COMPENSATION, ENCOUNTERS, HOURS, &amp; FTEs</t>
  </si>
  <si>
    <t>MENTAL HEALTH SERVICES COMPENSATION, ENCOUNTERS, HOURS, AND FTEs BY PRACTITIONER</t>
  </si>
  <si>
    <t>DENTAL SERVICES COMPENSATION, ENCOUNTERS, HOURS, AND FTEs BY PRACTITIONER</t>
  </si>
  <si>
    <t>Form B-2 (Compensation, Encounters, Hours, FTEs - Dental Care)</t>
  </si>
  <si>
    <t>Form B-3 (Compensation, Encounters, Hours, FTEs - Mental Health Care)</t>
  </si>
  <si>
    <t>NURSE (APRN, MIDWIFE, RN)</t>
  </si>
  <si>
    <t>Nurse (APRN, Midwife, RN)</t>
  </si>
  <si>
    <r>
      <t>FQHC Certified              Yes</t>
    </r>
    <r>
      <rPr>
        <b/>
        <i/>
        <sz val="10"/>
        <rFont val="Helv"/>
      </rPr>
      <t>/ No</t>
    </r>
  </si>
  <si>
    <t>RECLASSIFICATIONS AND ADJUSTMENTS OF TRIAL BALANCE OF EXPENSES</t>
  </si>
  <si>
    <t>(Decrease)</t>
  </si>
  <si>
    <t>Allowable Overhead Cost (P13 - Form C, Line M1)</t>
  </si>
  <si>
    <t>Allowable Overhead Cost (P13 - Form C, Line M2)</t>
  </si>
  <si>
    <t>Allowable Overhead Cost (P13 - Form C, Line M3)</t>
  </si>
  <si>
    <t>Select One:</t>
  </si>
  <si>
    <r>
      <rPr>
        <b/>
        <sz val="11"/>
        <rFont val="Helv"/>
      </rPr>
      <t xml:space="preserve">Related Parties:  </t>
    </r>
    <r>
      <rPr>
        <sz val="11"/>
        <rFont val="Helv"/>
      </rPr>
      <t xml:space="preserve"> Related party information is reported on the following, which accompanies this cost report submission:</t>
    </r>
  </si>
  <si>
    <t>C.  Not applicable.  The FQHC does not have any related party individuals or organizations.</t>
  </si>
  <si>
    <t>A.  Copy of Medicare Cost Report (CMS 222-92) Worksheet A-2-1, Statement of Costs of Services from Related Organizations.</t>
  </si>
  <si>
    <t>B.  Schedule of related parties that contains the same information as Medicare Cost Report (CMS 222-92) Worksheet A-2-1.</t>
  </si>
  <si>
    <t>SELECT ONE OF THE FOLLOWING OPTIONS:</t>
  </si>
  <si>
    <t>DENTAL PRACTITIONERS</t>
  </si>
  <si>
    <t>MENTAL HEALTH PRACTITIONERS</t>
  </si>
  <si>
    <t>HEALTH CARE PRACTITIONERS</t>
  </si>
  <si>
    <t>OTHER MENTAL HEALTH PRACTITIONER</t>
  </si>
  <si>
    <t>Total Dental</t>
  </si>
  <si>
    <t>Total Mental Health</t>
  </si>
  <si>
    <t>Total Health Care</t>
  </si>
  <si>
    <t>Number of</t>
  </si>
  <si>
    <t>Practitioners</t>
  </si>
  <si>
    <t>Compensation Range</t>
  </si>
  <si>
    <t>High</t>
  </si>
  <si>
    <t>Low</t>
  </si>
  <si>
    <t>Turnover</t>
  </si>
  <si>
    <t>Departures</t>
  </si>
  <si>
    <t>Hires</t>
  </si>
  <si>
    <t>Employee Hours and FTEs</t>
  </si>
  <si>
    <t>FTEs (2,080</t>
  </si>
  <si>
    <t>hrs = 1 FTE)</t>
  </si>
  <si>
    <t>VIII</t>
  </si>
  <si>
    <t>IX</t>
  </si>
  <si>
    <t>PSYCHIATRIST</t>
  </si>
  <si>
    <t>SUMMARY COMPENSATION, ENCOUNTERS, HOURS, AND FTEs BY PRACTITIONER TYPE</t>
  </si>
  <si>
    <t>OTHER HEALTH PROFESSIONALS</t>
  </si>
  <si>
    <t>OTHER ALLIED HEALTH PROFESSIONALS</t>
  </si>
  <si>
    <t>LICENSED CLINICAL SOCIAL WORKER</t>
  </si>
  <si>
    <t>OTHER DENTAL PRACTITIONERS</t>
  </si>
  <si>
    <t>PSYCHIATRIC APRN</t>
  </si>
  <si>
    <t>Laboratory</t>
  </si>
  <si>
    <t>Physician-Administered Drugs</t>
  </si>
  <si>
    <t>Prescription Drugs/Pharmacy</t>
  </si>
  <si>
    <t>WIC</t>
  </si>
  <si>
    <t>NON-ALLOWABLE DIRECT OTHER SERVICE COST</t>
  </si>
  <si>
    <t xml:space="preserve">Total Non-Allowable Direct Other Service Cost </t>
  </si>
  <si>
    <t>TOTAL DIRECT HEALTH CARE COST (1e &amp; 2i)</t>
  </si>
  <si>
    <t>TOTAL DIRECT MENTAL HEALTH CARE COST (1d &amp; 2f)</t>
  </si>
  <si>
    <t>TOTAL DIRECT DENTAL CARE COST (1d &amp; 2f)</t>
  </si>
  <si>
    <t>TOTAL DIRECT COST BEFORE NON-ALLOWABLE SERVICES</t>
  </si>
  <si>
    <t>TOTAL OVERHEAD COST (Gi+Hk)</t>
  </si>
  <si>
    <r>
      <t>GRAND TOTAL COSTS</t>
    </r>
    <r>
      <rPr>
        <b/>
        <vertAlign val="superscript"/>
        <sz val="10"/>
        <rFont val="Helv"/>
      </rPr>
      <t>2</t>
    </r>
    <r>
      <rPr>
        <b/>
        <sz val="10"/>
        <rFont val="Helv"/>
      </rPr>
      <t xml:space="preserve"> (F+I)</t>
    </r>
  </si>
  <si>
    <r>
      <rPr>
        <b/>
        <i/>
        <vertAlign val="superscript"/>
        <sz val="8"/>
        <rFont val="Helv"/>
      </rPr>
      <t xml:space="preserve">2 </t>
    </r>
    <r>
      <rPr>
        <b/>
        <i/>
        <sz val="8"/>
        <rFont val="Helv"/>
      </rPr>
      <t>Reconciliation schedule is required if Line J, Column III does not agree to the Audited Financial Statements</t>
    </r>
  </si>
  <si>
    <r>
      <rPr>
        <b/>
        <sz val="11"/>
        <rFont val="Helv"/>
      </rPr>
      <t xml:space="preserve">Service Sites:  </t>
    </r>
    <r>
      <rPr>
        <sz val="11"/>
        <rFont val="Helv"/>
      </rPr>
      <t>List all service sites of the FQHC, including all FQHC-certified sites and any other non-FQHC service sites.  Indicate whether the service site is FQHC certified.  If a site or sites are not FQHC-certified, the associated costs should be reported on Form A-4 as non-allowable costs.</t>
    </r>
  </si>
  <si>
    <t>Form A-4 (Non-Allowable Direct Other Service Cost)</t>
  </si>
  <si>
    <t>Form A-5 (Overhead Cost)</t>
  </si>
  <si>
    <t>TOTAL DIRECT COST (D+E1i)</t>
  </si>
  <si>
    <t>OTHER HEALTH CARE PRACTITIONER</t>
  </si>
  <si>
    <t>OTHER DENTAL PRACTITIONER</t>
  </si>
  <si>
    <t>Total Other Dental Practitioner Encounters, Hours and FTEs</t>
  </si>
  <si>
    <t>Total Other Mental Health Practitioner Encounters, Hours and FTEs</t>
  </si>
  <si>
    <t>Form B-4 (Summary Compensation, Encounters, Hours, FTEs)</t>
  </si>
  <si>
    <t>OTHER MENTAL HEALTH PRACTITIONERS</t>
  </si>
  <si>
    <t>Encounters (P12 - Form B-4, Health Care Total)</t>
  </si>
  <si>
    <t>Encounters (P12 - Form B-4, Dental Total)</t>
  </si>
  <si>
    <t>Encounters (P12 - Form B-4, Mental Health Total)</t>
  </si>
  <si>
    <t>Cost Adjustment (Lower of H-F or Zero)</t>
  </si>
  <si>
    <t>Total (1 thru 5)</t>
  </si>
  <si>
    <t>Total (1 thru 10)</t>
  </si>
  <si>
    <t>Total Revenue (A6+B11+C7)</t>
  </si>
  <si>
    <t>OTHER HEALTH CARE PRACTITIONERS</t>
  </si>
  <si>
    <t>Advertising-Help Wanted</t>
  </si>
  <si>
    <t>Charter Oak Health Center, Inc.</t>
  </si>
  <si>
    <t>21 Grand Street</t>
  </si>
  <si>
    <t>Hartford, CT 06106</t>
  </si>
  <si>
    <t>860-550-7524</t>
  </si>
  <si>
    <t>Kathleen Hallahan</t>
  </si>
  <si>
    <t>CFO</t>
  </si>
  <si>
    <t>x</t>
  </si>
  <si>
    <t>Yes</t>
  </si>
  <si>
    <t>LPN</t>
  </si>
  <si>
    <t>Optometrist</t>
  </si>
  <si>
    <t>Podiatry</t>
  </si>
  <si>
    <t>Medical Records</t>
  </si>
  <si>
    <t>Other Dental Practitioners</t>
  </si>
  <si>
    <t>Dental Lab</t>
  </si>
  <si>
    <t>Other Personnel - Contract</t>
  </si>
  <si>
    <t>Bad Debt Expense</t>
  </si>
  <si>
    <t>Employee Benefits</t>
  </si>
  <si>
    <t>Other Expenses</t>
  </si>
  <si>
    <t>Pharmacy</t>
  </si>
  <si>
    <t>Bad Debt</t>
  </si>
  <si>
    <t>Third Party</t>
  </si>
  <si>
    <t>.</t>
  </si>
  <si>
    <t>Women's Health</t>
  </si>
  <si>
    <t>Internal Medicine</t>
  </si>
  <si>
    <t>Pediatrics</t>
  </si>
  <si>
    <t>Infectious Disease</t>
  </si>
  <si>
    <t>Urgent Care</t>
  </si>
  <si>
    <t>Nutrition Services</t>
  </si>
  <si>
    <t>Cardiology</t>
  </si>
  <si>
    <t>Office Supplies, Printing and Postage</t>
  </si>
  <si>
    <t>Maintenance Contracts &amp; Repairs</t>
  </si>
  <si>
    <t>Telephone &amp; Communications</t>
  </si>
  <si>
    <t>Outside Services</t>
  </si>
  <si>
    <t>Dues &amp; Fees</t>
  </si>
  <si>
    <t>Occupancy Expense</t>
  </si>
  <si>
    <t>Office Supplies, Training, Repairs, Tele, Postage</t>
  </si>
  <si>
    <t>Medical Assistants</t>
  </si>
  <si>
    <t>Building Depreciation</t>
  </si>
  <si>
    <t>Psychiatrist</t>
  </si>
  <si>
    <t>Other Clinicians</t>
  </si>
  <si>
    <t>Outside Services/Occupancy</t>
  </si>
  <si>
    <t>Bank Fees/Credit Card Charges</t>
  </si>
  <si>
    <t>Nutrition (Registered Dietician, Diabetes Educ)</t>
  </si>
  <si>
    <t>Case Manager</t>
  </si>
  <si>
    <t>APRN</t>
  </si>
  <si>
    <t>Chronic Care Nursing</t>
  </si>
  <si>
    <t>Medical Assistant</t>
  </si>
  <si>
    <t>Medical Assistant Supervisor</t>
  </si>
  <si>
    <t>Medical Assistant Tech</t>
  </si>
  <si>
    <t>Medical Assistant - HCH</t>
  </si>
  <si>
    <t>Pharmacy Delivery Driver</t>
  </si>
  <si>
    <t>Pharmacy Manager</t>
  </si>
  <si>
    <t>Podiatry Medical Assistant</t>
  </si>
  <si>
    <t>Optometry Medical Assistant</t>
  </si>
  <si>
    <t>Special Events</t>
  </si>
  <si>
    <t>21 Grand Street
Hartford, CT 06106</t>
  </si>
  <si>
    <t>401 New Britain Avenue
Hartford, CT 06106</t>
  </si>
  <si>
    <t>Charter Oak Health Center, Inc.
Bloomfield</t>
  </si>
  <si>
    <t>693 Bloomfield Avenue
Bloomfield, CT 06002</t>
  </si>
  <si>
    <t>Charter Oak Health Center, Inc.
House of Bread</t>
  </si>
  <si>
    <t>27 Chestnut Street
Hartford, CT 06120</t>
  </si>
  <si>
    <t>Charter Oak Health Center, Inc.
Open Hearth</t>
  </si>
  <si>
    <t>437 Sheldon Street
Hartford, CT 06106</t>
  </si>
  <si>
    <t>Charter Oak Health Center, Inc.
YWCA</t>
  </si>
  <si>
    <t>135 Broad Street
Hartford, CT 06105</t>
  </si>
  <si>
    <t>Charter Oak Health Center, Inc.
Immaculate Conception</t>
  </si>
  <si>
    <t>574 Park Street
Hartford, CT 06106</t>
  </si>
  <si>
    <t>Charter Oak Health Center, Inc.
South Park Inn</t>
  </si>
  <si>
    <t>75 Main Street
Hartford, CT 06106</t>
  </si>
  <si>
    <t>Charter Oak Health Center, Inc.
AI Prince Tech</t>
  </si>
  <si>
    <t>500 Brookfield Street
Hartford, CT 06106</t>
  </si>
  <si>
    <t>Charter Oak Health Center, Inc.
Parkville School</t>
  </si>
  <si>
    <t>1755 Park Street
Hartford, CT 06106</t>
  </si>
  <si>
    <t>Charter Oak Health Center, Inc.
32 Grand Street</t>
  </si>
  <si>
    <t>32 Grand Street
Hartford, CT 06106</t>
  </si>
  <si>
    <t>Dental reclass to Healthcare</t>
  </si>
  <si>
    <t>PHYSICIAN 1</t>
  </si>
  <si>
    <t>PHYSICIAN 2</t>
  </si>
  <si>
    <t>PHYSICIAN 3</t>
  </si>
  <si>
    <t>PHYSICIAN 4</t>
  </si>
  <si>
    <t>PHYSICIAN 5</t>
  </si>
  <si>
    <t>PHYSICIAN 6</t>
  </si>
  <si>
    <t>PHYSICIAN 7</t>
  </si>
  <si>
    <t>PHYSICIAN 8</t>
  </si>
  <si>
    <t>PHYSICIAN 9</t>
  </si>
  <si>
    <t>PHYSICIAN ASSISTANT 1</t>
  </si>
  <si>
    <t>PHYSICIAN ASSISTANT 2</t>
  </si>
  <si>
    <t>PHYSICIAN ASSISTANT 3</t>
  </si>
  <si>
    <t>PHYSICIAN ASSISTANT 4</t>
  </si>
  <si>
    <t>PHYSICIAN 10</t>
  </si>
  <si>
    <t>PHYSICIAN 11</t>
  </si>
  <si>
    <t>PHYSICIAN 12</t>
  </si>
  <si>
    <t>PHYSICIAN 13</t>
  </si>
  <si>
    <t>PHYSICIAN 14</t>
  </si>
  <si>
    <t>PHYSICIAN 15</t>
  </si>
  <si>
    <t>PHYSICIAN 16</t>
  </si>
  <si>
    <t>NURSE (APRN, MIDWIFE, RN) 1</t>
  </si>
  <si>
    <t>NURSE (APRN, MIDWIFE, RN) 2</t>
  </si>
  <si>
    <t>NURSE (APRN, MIDWIFE, RN) 3</t>
  </si>
  <si>
    <t>NURSE (APRN, MIDWIFE, RN) 4</t>
  </si>
  <si>
    <t>NURSE (APRN, MIDWIFE, RN) 5</t>
  </si>
  <si>
    <t>PHYSICIAN SERVICES UNDER CONTRACT 1</t>
  </si>
  <si>
    <t>PHYSICIAN SERVICES UNDER CONTRACT 2</t>
  </si>
  <si>
    <t>PHYSICIAN SERVICES UNDER CONTRACT 3</t>
  </si>
  <si>
    <t>PHYSICIAN SERVICES UNDER CONTRACT 4</t>
  </si>
  <si>
    <t>OTHER HEALTH CARE PRACTITIONER 1</t>
  </si>
  <si>
    <t>OTHER HEALTH CARE PRACTITIONER 2</t>
  </si>
  <si>
    <t>OTHER HEALTH CARE PRACTITIONER 3</t>
  </si>
  <si>
    <t>NURSE (APRN, MIDWIFE, RN) 6</t>
  </si>
  <si>
    <t>NURSE (APRN, MIDWIFE, RN) 7</t>
  </si>
  <si>
    <t>NURSE (APRN, MIDWIFE, RN) 8</t>
  </si>
  <si>
    <t>NURSE (APRN, MIDWIFE, RN) 9</t>
  </si>
  <si>
    <t>NURSE (APRN, MIDWIFE, RN) 10</t>
  </si>
  <si>
    <t>PHYSICIAN SERVICES UNDER CONTRACT 6</t>
  </si>
  <si>
    <t>PHYSICIAN SERVICES UNDER CONTRACT 5</t>
  </si>
  <si>
    <t>PHYSICIAN SERVICES UNDER CONTRACT 7</t>
  </si>
  <si>
    <t>OTHER HEALTH CARE PRACTITIONER 4</t>
  </si>
  <si>
    <t>OTHER HEALTH CARE PRACTITONER 5</t>
  </si>
  <si>
    <t>OTHER HEALTH CARE PRACTITIONER 6</t>
  </si>
  <si>
    <t>NURSE (APRN, MIDWIFE, RN) 11</t>
  </si>
  <si>
    <t>NURSE (APRN, MIDWIFE, RN) 12</t>
  </si>
  <si>
    <t>NURSE (APRN, MIDWIFE, RN) 13</t>
  </si>
  <si>
    <t>NURSE (APRN, MIDWIFE, RN) 14</t>
  </si>
  <si>
    <t>NURSE (APRN, MIDWIFE, RN) 15</t>
  </si>
  <si>
    <t>PHYSICIAN SERVICES UNDER CONTRACT 8</t>
  </si>
  <si>
    <t>PHYSICIAN SERVICES UNDER CONTRACT 9</t>
  </si>
  <si>
    <t>PHYSICIAN SERVICES UNDER CONTRACT 10</t>
  </si>
  <si>
    <t>PHYSICIAN SERVICES UNDER CONTRACT 11</t>
  </si>
  <si>
    <t>OTHER HEALTH CARE PRACTITIONER 7</t>
  </si>
  <si>
    <t>OTHER HEALTH CARE PRACTITONER 8</t>
  </si>
  <si>
    <t>OTHER HEATLH CARE PRACTITONER 9</t>
  </si>
  <si>
    <t>NURSE (APRN, MIDWIFE, RN) 16</t>
  </si>
  <si>
    <t>NURSE (APRN, MIDWIFE, RN) 17</t>
  </si>
  <si>
    <t>NURSE (APRN, MIDWIFE, RN) 18</t>
  </si>
  <si>
    <t>NURSE (APRN, MIDWIFE, RN) 19</t>
  </si>
  <si>
    <t>NURSE (APRN, MIDWIFE, RN) 20</t>
  </si>
  <si>
    <t>OTHER HEALTH CARE PRACTITIONER 10</t>
  </si>
  <si>
    <t>OTHER HEATLH CARE PRACTITIONER 11</t>
  </si>
  <si>
    <t>OTHER HEALTH CARE PRACTITONER 12</t>
  </si>
  <si>
    <t>NURSE (APRN, MIDWIFE, RN) 21</t>
  </si>
  <si>
    <t>NURSE (APRN, MIDWIFE, RN) 22</t>
  </si>
  <si>
    <t>NURSE (APRN, MIDWIFE, RN) 23</t>
  </si>
  <si>
    <t>NURSE (APRN, MIDWIFE, RN) 24</t>
  </si>
  <si>
    <t>NURSE (APRN, MIDWIFE, RN) 25</t>
  </si>
  <si>
    <t>OTHER HEALTH CARE PRACTITIONER 13</t>
  </si>
  <si>
    <t>OTHER HEALTH CARE PRACTITIONER 14</t>
  </si>
  <si>
    <t>OTHER HEALTH CARE PRACTITIONER 15</t>
  </si>
  <si>
    <t>NURSE (APRN, MIDWIFE, RN) 26</t>
  </si>
  <si>
    <t>NURSE (APRN, MIDWIFE, RN) 27</t>
  </si>
  <si>
    <t>NURSE (APRN, MIDWIFE, RN) 28</t>
  </si>
  <si>
    <t>NURSE (APRN, MIDWIFE, RN) 29</t>
  </si>
  <si>
    <t>NURSE (APRN, MIDWIFE, RN) 30</t>
  </si>
  <si>
    <t>OTHER HEALTH CARE PRACTITIONER 16</t>
  </si>
  <si>
    <t>OTHER HEALTH CARE PRACTITIONER 17</t>
  </si>
  <si>
    <t>OTHER HEALTH CARE PRACTITIONER 18</t>
  </si>
  <si>
    <t>OTHER HEALTH CARE PRACTITIONER 19</t>
  </si>
  <si>
    <t>OTHER HEALTH CARE PRACTITIONER 20</t>
  </si>
  <si>
    <t>OTHER HEALTH CARE PRACTITIONER 21</t>
  </si>
  <si>
    <t>OTHER HEALTH CARE PRACTITIONER 22</t>
  </si>
  <si>
    <t>OTHER HEALTH CARE PRACTITIONER 23</t>
  </si>
  <si>
    <t>OTHER HEALTH CARE PRACTITIONER 24</t>
  </si>
  <si>
    <t>OTHER HEALTH CARE PRACTITIONER 25</t>
  </si>
  <si>
    <t>OTHER HEALTH CARE PRACTITONER 26</t>
  </si>
  <si>
    <t>OTHER HEALTH CARE PRACTITIONER 27</t>
  </si>
  <si>
    <t>OTHER HEALTH CARE PRACTITIONER 28</t>
  </si>
  <si>
    <t>OTHER HEALTH CARE PRACTITIONER 29</t>
  </si>
  <si>
    <t>OTHER HEALTH CARE PRACTITIONER 30</t>
  </si>
  <si>
    <t>OTHER HEALTH CARE PRACTITIONER 31</t>
  </si>
  <si>
    <t>OTHER HEALTH CARE PRACTITIONER 32</t>
  </si>
  <si>
    <t>OTHER HEALTH CARE PRACTITIONER 33</t>
  </si>
  <si>
    <t>OTHER HEALTH CARE PRACTITIONER 34</t>
  </si>
  <si>
    <t>OTHER HEALTH CARE PRACTITIONER 35</t>
  </si>
  <si>
    <t>OTHER HEALTH CARE PRACTITIONER 36</t>
  </si>
  <si>
    <t>OTHER HEALTH CARE PRACTITIONER 37</t>
  </si>
  <si>
    <t>OTHER HEALTH CARE PRACTITIONER 38</t>
  </si>
  <si>
    <t>OTHER HEALTH CARE PRACTITIONER 39</t>
  </si>
  <si>
    <t>OTHER HEALTH CARE PRACTITIONER 40</t>
  </si>
  <si>
    <t>OTHER HEALTH CARE PRACTITIONER 41</t>
  </si>
  <si>
    <t>OTHER HEALTH CARE PRACTITIONER 42</t>
  </si>
  <si>
    <t>OTHER HEALTH CARE PRACTITIONER 43</t>
  </si>
  <si>
    <t>OTHER HEALTH CARE PRACTITIONER 44</t>
  </si>
  <si>
    <t>OTHER HEALTH CARE PRACTITIONER 45</t>
  </si>
  <si>
    <t>OTHER HEALTH CARE PRACTITIONER 46</t>
  </si>
  <si>
    <t>OTHER HEALTH CARE PRACTITIONER 47</t>
  </si>
  <si>
    <t>OTHER HEALTH CARE PRACTITIONER 48</t>
  </si>
  <si>
    <t>OTHER HEALTH CARE PRACTITIONER 49</t>
  </si>
  <si>
    <t>OTHER HEALTH CARE PRACTITIONER 50</t>
  </si>
  <si>
    <t>OTHER HEALTH CARE PRACTITIONER 51</t>
  </si>
  <si>
    <t>OTHER HEALTH CARE PRACTITIONER 52</t>
  </si>
  <si>
    <t>OTHER HEALTH CARE PRACTITIONER 53</t>
  </si>
  <si>
    <t>OTHER HEALTH CARE PRACTITIONER 54</t>
  </si>
  <si>
    <t>OTHER HEALTH CARE PRACTITIONER 55</t>
  </si>
  <si>
    <t>DENTIST 1</t>
  </si>
  <si>
    <t>DENTIST 2</t>
  </si>
  <si>
    <t>DENTIST 3</t>
  </si>
  <si>
    <t>DENTIST 4</t>
  </si>
  <si>
    <t xml:space="preserve">DENTISIT 5 (Contracted Pediatric Dentist) </t>
  </si>
  <si>
    <t>DENTAL HYGIENIST 1</t>
  </si>
  <si>
    <t>DENTAL HYGIENIST 2</t>
  </si>
  <si>
    <t>OTHER DENTAL PRACTITIONER 1</t>
  </si>
  <si>
    <t>OTHER DENTAL PRACTITIONER 2</t>
  </si>
  <si>
    <t>OTHER DENTAL PRACTITIONER 3</t>
  </si>
  <si>
    <t>OTHER DENTAL PRACTITIONER 4</t>
  </si>
  <si>
    <t>OTHER DENTAL PRACTITIONER 5</t>
  </si>
  <si>
    <t>OTHER DENTAL PRACTITIONER 6</t>
  </si>
  <si>
    <t>PSYCHIATRIST 1</t>
  </si>
  <si>
    <t>APRN 1</t>
  </si>
  <si>
    <t>APRN 2</t>
  </si>
  <si>
    <t>APRN 3</t>
  </si>
  <si>
    <t>SW, SVP Admin 1</t>
  </si>
  <si>
    <t>SW, Admin 50% 1</t>
  </si>
  <si>
    <t>SW, Admin 50% 2</t>
  </si>
  <si>
    <t>Lclinician 1</t>
  </si>
  <si>
    <t>Lclinician 2</t>
  </si>
  <si>
    <t>Lclinician 3</t>
  </si>
  <si>
    <t>NLClinician 1</t>
  </si>
  <si>
    <t>NLClinician 2</t>
  </si>
  <si>
    <t>NLClinician 3</t>
  </si>
  <si>
    <t>NLClinician 4</t>
  </si>
  <si>
    <t>NLClinician 5</t>
  </si>
  <si>
    <t>NLClinician 6</t>
  </si>
  <si>
    <t>NLClinician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</si>
</sst>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0_)"/>
    <numFmt numFmtId="167" formatCode="0.0_)"/>
    <numFmt numFmtId="168" formatCode="0.00_)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Helv"/>
    </font>
    <font>
      <sz val="10"/>
      <name val="Helv"/>
    </font>
    <font>
      <b/>
      <sz val="8"/>
      <name val="Helv"/>
    </font>
    <font>
      <sz val="8"/>
      <name val="Helv"/>
    </font>
    <font>
      <sz val="8"/>
      <name val="Arial"/>
      <family val="2"/>
    </font>
    <font>
      <b/>
      <sz val="10"/>
      <color indexed="8"/>
      <name val="Helv"/>
    </font>
    <font>
      <sz val="10"/>
      <color indexed="8"/>
      <name val="Helv"/>
    </font>
    <font>
      <sz val="8"/>
      <color indexed="8"/>
      <name val="Helv"/>
    </font>
    <font>
      <sz val="8"/>
      <color indexed="12"/>
      <name val="Helv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name val="Helv"/>
    </font>
    <font>
      <sz val="11"/>
      <name val="Helv"/>
    </font>
    <font>
      <b/>
      <sz val="14"/>
      <name val="Helv"/>
    </font>
    <font>
      <b/>
      <sz val="12"/>
      <name val="Helv"/>
    </font>
    <font>
      <b/>
      <sz val="18"/>
      <name val="Helv"/>
    </font>
    <font>
      <b/>
      <sz val="9"/>
      <name val="Helv"/>
    </font>
    <font>
      <b/>
      <u/>
      <sz val="12"/>
      <name val="Helv"/>
    </font>
    <font>
      <b/>
      <i/>
      <sz val="12"/>
      <name val="Helv"/>
    </font>
    <font>
      <b/>
      <sz val="11"/>
      <name val="Arial"/>
      <family val="2"/>
    </font>
    <font>
      <b/>
      <vertAlign val="superscript"/>
      <sz val="10"/>
      <name val="Helv"/>
    </font>
    <font>
      <b/>
      <i/>
      <sz val="10"/>
      <name val="Helv"/>
    </font>
    <font>
      <b/>
      <sz val="12"/>
      <color indexed="8"/>
      <name val="Helv"/>
    </font>
    <font>
      <b/>
      <i/>
      <sz val="8"/>
      <name val="Helv"/>
    </font>
    <font>
      <b/>
      <i/>
      <vertAlign val="superscript"/>
      <sz val="8"/>
      <name val="Helv"/>
    </font>
    <font>
      <b/>
      <u/>
      <sz val="10"/>
      <name val="Helv"/>
    </font>
    <font>
      <b/>
      <i/>
      <u/>
      <sz val="10"/>
      <name val="Helv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0"/>
      <name val="Helv"/>
    </font>
    <font>
      <sz val="8"/>
      <name val="Arial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5" fillId="0" borderId="0"/>
    <xf numFmtId="166" fontId="5" fillId="0" borderId="0"/>
    <xf numFmtId="9" fontId="1" fillId="0" borderId="0" applyFont="0" applyFill="0" applyBorder="0" applyAlignment="0" applyProtection="0"/>
  </cellStyleXfs>
  <cellXfs count="812">
    <xf numFmtId="0" fontId="0" fillId="0" borderId="0" xfId="0"/>
    <xf numFmtId="166" fontId="6" fillId="2" borderId="1" xfId="3" applyFont="1" applyFill="1" applyBorder="1" applyAlignment="1" applyProtection="1">
      <alignment horizontal="center"/>
    </xf>
    <xf numFmtId="164" fontId="6" fillId="2" borderId="1" xfId="1" applyNumberFormat="1" applyFont="1" applyFill="1" applyBorder="1" applyAlignment="1" applyProtection="1">
      <alignment horizontal="center"/>
    </xf>
    <xf numFmtId="166" fontId="6" fillId="0" borderId="2" xfId="3" applyFont="1" applyBorder="1" applyAlignment="1" applyProtection="1">
      <alignment horizontal="center"/>
    </xf>
    <xf numFmtId="164" fontId="6" fillId="0" borderId="3" xfId="1" quotePrefix="1" applyNumberFormat="1" applyFont="1" applyBorder="1" applyAlignment="1" applyProtection="1">
      <alignment horizontal="center"/>
    </xf>
    <xf numFmtId="164" fontId="6" fillId="0" borderId="3" xfId="1" applyNumberFormat="1" applyFont="1" applyBorder="1" applyAlignment="1" applyProtection="1">
      <alignment horizontal="center"/>
    </xf>
    <xf numFmtId="166" fontId="6" fillId="0" borderId="3" xfId="3" applyFont="1" applyBorder="1" applyAlignment="1" applyProtection="1">
      <alignment horizontal="center"/>
    </xf>
    <xf numFmtId="166" fontId="6" fillId="2" borderId="4" xfId="3" applyFont="1" applyFill="1" applyBorder="1" applyAlignment="1" applyProtection="1">
      <alignment horizontal="left"/>
    </xf>
    <xf numFmtId="166" fontId="7" fillId="3" borderId="4" xfId="3" applyFont="1" applyFill="1" applyBorder="1" applyProtection="1"/>
    <xf numFmtId="164" fontId="7" fillId="3" borderId="4" xfId="1" applyNumberFormat="1" applyFont="1" applyFill="1" applyBorder="1" applyProtection="1"/>
    <xf numFmtId="166" fontId="7" fillId="4" borderId="4" xfId="3" applyFont="1" applyFill="1" applyBorder="1" applyAlignment="1" applyProtection="1">
      <alignment horizontal="left"/>
    </xf>
    <xf numFmtId="166" fontId="6" fillId="4" borderId="2" xfId="3" quotePrefix="1" applyFont="1" applyFill="1" applyBorder="1" applyAlignment="1" applyProtection="1">
      <alignment horizontal="left"/>
    </xf>
    <xf numFmtId="165" fontId="5" fillId="5" borderId="0" xfId="2" applyFill="1" applyProtection="1"/>
    <xf numFmtId="165" fontId="5" fillId="5" borderId="0" xfId="2" applyFill="1" applyBorder="1" applyProtection="1"/>
    <xf numFmtId="0" fontId="0" fillId="5" borderId="0" xfId="0" applyFill="1" applyProtection="1"/>
    <xf numFmtId="165" fontId="4" fillId="5" borderId="0" xfId="2" applyFont="1" applyFill="1" applyProtection="1"/>
    <xf numFmtId="166" fontId="9" fillId="5" borderId="0" xfId="3" applyFont="1" applyFill="1" applyProtection="1"/>
    <xf numFmtId="166" fontId="9" fillId="5" borderId="0" xfId="3" applyFont="1" applyFill="1" applyAlignment="1" applyProtection="1">
      <alignment horizontal="right"/>
    </xf>
    <xf numFmtId="166" fontId="10" fillId="5" borderId="0" xfId="3" applyFont="1" applyFill="1" applyProtection="1"/>
    <xf numFmtId="166" fontId="11" fillId="5" borderId="0" xfId="3" applyFont="1" applyFill="1" applyProtection="1"/>
    <xf numFmtId="164" fontId="11" fillId="5" borderId="0" xfId="1" applyNumberFormat="1" applyFont="1" applyFill="1" applyProtection="1"/>
    <xf numFmtId="166" fontId="11" fillId="5" borderId="0" xfId="3" applyFont="1" applyFill="1" applyAlignment="1" applyProtection="1">
      <alignment horizontal="right"/>
    </xf>
    <xf numFmtId="166" fontId="5" fillId="5" borderId="0" xfId="3" applyFill="1" applyProtection="1"/>
    <xf numFmtId="166" fontId="7" fillId="5" borderId="5" xfId="3" applyFont="1" applyFill="1" applyBorder="1" applyAlignment="1" applyProtection="1">
      <alignment horizontal="left"/>
    </xf>
    <xf numFmtId="166" fontId="7" fillId="5" borderId="0" xfId="3" applyFont="1" applyFill="1" applyBorder="1" applyAlignment="1" applyProtection="1">
      <alignment horizontal="left"/>
    </xf>
    <xf numFmtId="37" fontId="12" fillId="5" borderId="6" xfId="3" applyNumberFormat="1" applyFont="1" applyFill="1" applyBorder="1" applyAlignment="1" applyProtection="1">
      <protection locked="0"/>
    </xf>
    <xf numFmtId="166" fontId="7" fillId="5" borderId="0" xfId="3" quotePrefix="1" applyFont="1" applyFill="1" applyBorder="1" applyAlignment="1" applyProtection="1">
      <alignment horizontal="left"/>
    </xf>
    <xf numFmtId="0" fontId="13" fillId="5" borderId="0" xfId="0" applyFont="1" applyFill="1" applyBorder="1" applyProtection="1"/>
    <xf numFmtId="37" fontId="7" fillId="5" borderId="5" xfId="3" applyNumberFormat="1" applyFont="1" applyFill="1" applyBorder="1" applyProtection="1"/>
    <xf numFmtId="37" fontId="12" fillId="5" borderId="5" xfId="3" applyNumberFormat="1" applyFont="1" applyFill="1" applyBorder="1" applyProtection="1">
      <protection locked="0"/>
    </xf>
    <xf numFmtId="166" fontId="4" fillId="5" borderId="0" xfId="3" applyFont="1" applyFill="1" applyAlignment="1" applyProtection="1">
      <alignment horizontal="center"/>
    </xf>
    <xf numFmtId="164" fontId="5" fillId="5" borderId="0" xfId="1" applyNumberFormat="1" applyFont="1" applyFill="1" applyProtection="1"/>
    <xf numFmtId="165" fontId="4" fillId="5" borderId="0" xfId="2" applyFont="1" applyFill="1" applyBorder="1" applyAlignment="1" applyProtection="1">
      <alignment horizontal="left"/>
    </xf>
    <xf numFmtId="166" fontId="5" fillId="5" borderId="0" xfId="3" applyFill="1" applyBorder="1" applyProtection="1"/>
    <xf numFmtId="37" fontId="12" fillId="5" borderId="7" xfId="1" applyNumberFormat="1" applyFont="1" applyFill="1" applyBorder="1" applyAlignment="1" applyProtection="1">
      <protection locked="0"/>
    </xf>
    <xf numFmtId="37" fontId="7" fillId="5" borderId="7" xfId="1" applyNumberFormat="1" applyFont="1" applyFill="1" applyBorder="1" applyProtection="1"/>
    <xf numFmtId="37" fontId="7" fillId="5" borderId="6" xfId="1" applyNumberFormat="1" applyFont="1" applyFill="1" applyBorder="1" applyProtection="1"/>
    <xf numFmtId="37" fontId="12" fillId="5" borderId="8" xfId="1" applyNumberFormat="1" applyFont="1" applyFill="1" applyBorder="1" applyAlignment="1" applyProtection="1">
      <protection locked="0"/>
    </xf>
    <xf numFmtId="37" fontId="12" fillId="5" borderId="6" xfId="1" applyNumberFormat="1" applyFont="1" applyFill="1" applyBorder="1" applyAlignment="1" applyProtection="1">
      <protection locked="0"/>
    </xf>
    <xf numFmtId="37" fontId="12" fillId="5" borderId="5" xfId="1" applyNumberFormat="1" applyFont="1" applyFill="1" applyBorder="1" applyAlignment="1" applyProtection="1">
      <protection locked="0"/>
    </xf>
    <xf numFmtId="37" fontId="7" fillId="5" borderId="5" xfId="1" applyNumberFormat="1" applyFont="1" applyFill="1" applyBorder="1" applyProtection="1"/>
    <xf numFmtId="37" fontId="12" fillId="5" borderId="9" xfId="1" applyNumberFormat="1" applyFont="1" applyFill="1" applyBorder="1" applyAlignment="1" applyProtection="1">
      <protection locked="0"/>
    </xf>
    <xf numFmtId="165" fontId="5" fillId="5" borderId="0" xfId="2" applyFont="1" applyFill="1" applyBorder="1" applyAlignment="1" applyProtection="1">
      <alignment horizontal="left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/>
    <xf numFmtId="165" fontId="16" fillId="5" borderId="0" xfId="2" applyFont="1" applyFill="1" applyBorder="1" applyAlignment="1" applyProtection="1">
      <alignment horizontal="left"/>
    </xf>
    <xf numFmtId="165" fontId="19" fillId="5" borderId="0" xfId="2" quotePrefix="1" applyFont="1" applyFill="1" applyBorder="1" applyAlignment="1" applyProtection="1">
      <alignment horizontal="left"/>
    </xf>
    <xf numFmtId="165" fontId="19" fillId="5" borderId="0" xfId="2" applyFont="1" applyFill="1" applyBorder="1" applyAlignment="1" applyProtection="1">
      <alignment horizontal="left"/>
    </xf>
    <xf numFmtId="165" fontId="19" fillId="5" borderId="0" xfId="2" quotePrefix="1" applyFont="1" applyFill="1" applyAlignment="1" applyProtection="1">
      <alignment horizontal="right"/>
    </xf>
    <xf numFmtId="165" fontId="16" fillId="5" borderId="0" xfId="2" applyFont="1" applyFill="1" applyBorder="1" applyAlignment="1" applyProtection="1">
      <protection locked="0"/>
    </xf>
    <xf numFmtId="14" fontId="16" fillId="5" borderId="10" xfId="2" applyNumberFormat="1" applyFont="1" applyFill="1" applyBorder="1" applyAlignment="1" applyProtection="1">
      <alignment horizontal="right"/>
      <protection locked="0"/>
    </xf>
    <xf numFmtId="165" fontId="16" fillId="5" borderId="0" xfId="2" applyFont="1" applyFill="1" applyBorder="1" applyAlignment="1" applyProtection="1">
      <alignment horizontal="center"/>
      <protection locked="0"/>
    </xf>
    <xf numFmtId="14" fontId="16" fillId="5" borderId="0" xfId="2" applyNumberFormat="1" applyFont="1" applyFill="1" applyBorder="1" applyAlignment="1" applyProtection="1">
      <alignment horizontal="right"/>
      <protection locked="0"/>
    </xf>
    <xf numFmtId="165" fontId="19" fillId="5" borderId="10" xfId="2" applyFont="1" applyFill="1" applyBorder="1" applyAlignment="1" applyProtection="1">
      <alignment horizontal="left"/>
      <protection locked="0"/>
    </xf>
    <xf numFmtId="165" fontId="16" fillId="5" borderId="10" xfId="2" applyFont="1" applyFill="1" applyBorder="1" applyAlignment="1" applyProtection="1">
      <alignment horizontal="left"/>
      <protection locked="0"/>
    </xf>
    <xf numFmtId="165" fontId="19" fillId="6" borderId="11" xfId="2" applyFont="1" applyFill="1" applyBorder="1" applyProtection="1"/>
    <xf numFmtId="165" fontId="19" fillId="5" borderId="12" xfId="2" applyFont="1" applyFill="1" applyBorder="1" applyAlignment="1" applyProtection="1">
      <alignment horizontal="left"/>
    </xf>
    <xf numFmtId="165" fontId="19" fillId="5" borderId="13" xfId="2" applyFont="1" applyFill="1" applyBorder="1" applyAlignment="1" applyProtection="1">
      <alignment horizontal="left"/>
    </xf>
    <xf numFmtId="165" fontId="19" fillId="5" borderId="14" xfId="2" applyFont="1" applyFill="1" applyBorder="1" applyAlignment="1" applyProtection="1"/>
    <xf numFmtId="165" fontId="19" fillId="5" borderId="15" xfId="2" applyFont="1" applyFill="1" applyBorder="1" applyAlignment="1" applyProtection="1">
      <alignment horizontal="left"/>
    </xf>
    <xf numFmtId="165" fontId="16" fillId="5" borderId="0" xfId="2" applyFont="1" applyFill="1" applyBorder="1" applyAlignment="1" applyProtection="1">
      <alignment horizontal="right"/>
    </xf>
    <xf numFmtId="0" fontId="24" fillId="5" borderId="0" xfId="0" applyFont="1" applyFill="1" applyBorder="1" applyAlignment="1" applyProtection="1">
      <alignment horizontal="right"/>
    </xf>
    <xf numFmtId="14" fontId="16" fillId="5" borderId="16" xfId="2" applyNumberFormat="1" applyFont="1" applyFill="1" applyBorder="1" applyAlignment="1" applyProtection="1">
      <alignment horizontal="right"/>
      <protection locked="0"/>
    </xf>
    <xf numFmtId="14" fontId="16" fillId="5" borderId="17" xfId="2" applyNumberFormat="1" applyFont="1" applyFill="1" applyBorder="1" applyAlignment="1" applyProtection="1">
      <alignment horizontal="right"/>
      <protection locked="0"/>
    </xf>
    <xf numFmtId="165" fontId="19" fillId="5" borderId="14" xfId="2" applyFont="1" applyFill="1" applyBorder="1" applyAlignment="1" applyProtection="1">
      <alignment horizontal="left"/>
    </xf>
    <xf numFmtId="165" fontId="19" fillId="5" borderId="0" xfId="2" applyFont="1" applyFill="1" applyBorder="1" applyProtection="1"/>
    <xf numFmtId="165" fontId="19" fillId="5" borderId="17" xfId="2" applyFont="1" applyFill="1" applyBorder="1" applyProtection="1"/>
    <xf numFmtId="165" fontId="16" fillId="5" borderId="0" xfId="2" applyFont="1" applyFill="1" applyBorder="1" applyAlignment="1" applyProtection="1"/>
    <xf numFmtId="0" fontId="24" fillId="5" borderId="0" xfId="0" applyFont="1" applyFill="1" applyBorder="1" applyAlignment="1" applyProtection="1"/>
    <xf numFmtId="165" fontId="22" fillId="2" borderId="12" xfId="2" applyFont="1" applyFill="1" applyBorder="1" applyAlignment="1" applyProtection="1">
      <alignment horizontal="centerContinuous"/>
    </xf>
    <xf numFmtId="165" fontId="22" fillId="2" borderId="13" xfId="2" applyFont="1" applyFill="1" applyBorder="1" applyAlignment="1" applyProtection="1">
      <alignment horizontal="centerContinuous"/>
    </xf>
    <xf numFmtId="165" fontId="19" fillId="2" borderId="13" xfId="2" applyFont="1" applyFill="1" applyBorder="1" applyAlignment="1" applyProtection="1">
      <alignment horizontal="centerContinuous"/>
    </xf>
    <xf numFmtId="165" fontId="19" fillId="2" borderId="18" xfId="2" applyFont="1" applyFill="1" applyBorder="1" applyAlignment="1" applyProtection="1">
      <alignment horizontal="centerContinuous"/>
    </xf>
    <xf numFmtId="165" fontId="18" fillId="5" borderId="0" xfId="2" applyFont="1" applyFill="1" applyBorder="1" applyAlignment="1" applyProtection="1"/>
    <xf numFmtId="165" fontId="19" fillId="5" borderId="12" xfId="2" applyFont="1" applyFill="1" applyBorder="1" applyAlignment="1" applyProtection="1"/>
    <xf numFmtId="165" fontId="21" fillId="5" borderId="0" xfId="2" applyFont="1" applyFill="1" applyBorder="1" applyAlignment="1" applyProtection="1"/>
    <xf numFmtId="165" fontId="21" fillId="5" borderId="0" xfId="2" applyFont="1" applyFill="1" applyBorder="1" applyAlignment="1" applyProtection="1">
      <alignment horizontal="center"/>
    </xf>
    <xf numFmtId="165" fontId="4" fillId="5" borderId="13" xfId="2" applyFont="1" applyFill="1" applyBorder="1" applyAlignment="1" applyProtection="1">
      <alignment horizontal="left"/>
    </xf>
    <xf numFmtId="165" fontId="4" fillId="5" borderId="13" xfId="2" applyFont="1" applyFill="1" applyBorder="1" applyAlignment="1" applyProtection="1">
      <alignment horizontal="right"/>
    </xf>
    <xf numFmtId="165" fontId="5" fillId="5" borderId="13" xfId="2" applyFill="1" applyBorder="1" applyProtection="1"/>
    <xf numFmtId="165" fontId="4" fillId="5" borderId="18" xfId="2" applyFont="1" applyFill="1" applyBorder="1" applyAlignment="1" applyProtection="1">
      <alignment horizontal="left"/>
    </xf>
    <xf numFmtId="165" fontId="5" fillId="5" borderId="17" xfId="2" applyFill="1" applyBorder="1" applyProtection="1"/>
    <xf numFmtId="165" fontId="4" fillId="5" borderId="13" xfId="2" applyFont="1" applyFill="1" applyBorder="1" applyAlignment="1" applyProtection="1">
      <alignment horizontal="center"/>
    </xf>
    <xf numFmtId="165" fontId="5" fillId="5" borderId="14" xfId="2" applyFill="1" applyBorder="1" applyProtection="1"/>
    <xf numFmtId="165" fontId="4" fillId="5" borderId="11" xfId="2" applyFont="1" applyFill="1" applyBorder="1" applyAlignment="1" applyProtection="1">
      <alignment vertical="top"/>
    </xf>
    <xf numFmtId="165" fontId="21" fillId="5" borderId="0" xfId="2" applyFont="1" applyFill="1" applyBorder="1" applyAlignment="1" applyProtection="1">
      <alignment horizontal="center"/>
    </xf>
    <xf numFmtId="14" fontId="4" fillId="5" borderId="19" xfId="2" applyNumberFormat="1" applyFont="1" applyFill="1" applyBorder="1" applyAlignment="1" applyProtection="1">
      <alignment horizontal="center"/>
    </xf>
    <xf numFmtId="166" fontId="10" fillId="5" borderId="0" xfId="3" applyFont="1" applyFill="1" applyBorder="1" applyProtection="1"/>
    <xf numFmtId="165" fontId="4" fillId="5" borderId="0" xfId="2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vertical="top"/>
    </xf>
    <xf numFmtId="41" fontId="4" fillId="5" borderId="0" xfId="2" applyNumberFormat="1" applyFont="1" applyFill="1" applyBorder="1" applyAlignment="1" applyProtection="1">
      <alignment vertical="top"/>
      <protection locked="0"/>
    </xf>
    <xf numFmtId="14" fontId="4" fillId="5" borderId="0" xfId="2" applyNumberFormat="1" applyFont="1" applyFill="1" applyBorder="1" applyAlignment="1" applyProtection="1"/>
    <xf numFmtId="165" fontId="4" fillId="5" borderId="12" xfId="2" applyFont="1" applyFill="1" applyBorder="1" applyAlignment="1" applyProtection="1">
      <alignment horizontal="left"/>
    </xf>
    <xf numFmtId="14" fontId="4" fillId="5" borderId="19" xfId="2" applyNumberFormat="1" applyFont="1" applyFill="1" applyBorder="1" applyAlignment="1" applyProtection="1"/>
    <xf numFmtId="14" fontId="4" fillId="5" borderId="13" xfId="2" applyNumberFormat="1" applyFont="1" applyFill="1" applyBorder="1" applyAlignment="1" applyProtection="1">
      <alignment horizontal="right"/>
    </xf>
    <xf numFmtId="14" fontId="4" fillId="5" borderId="13" xfId="2" applyNumberFormat="1" applyFont="1" applyFill="1" applyBorder="1" applyAlignment="1" applyProtection="1"/>
    <xf numFmtId="165" fontId="4" fillId="5" borderId="20" xfId="2" applyFont="1" applyFill="1" applyBorder="1" applyAlignment="1" applyProtection="1">
      <alignment vertical="top"/>
    </xf>
    <xf numFmtId="41" fontId="4" fillId="5" borderId="11" xfId="2" applyNumberFormat="1" applyFont="1" applyFill="1" applyBorder="1" applyAlignment="1" applyProtection="1">
      <alignment vertical="top"/>
      <protection locked="0"/>
    </xf>
    <xf numFmtId="41" fontId="4" fillId="5" borderId="21" xfId="2" applyNumberFormat="1" applyFont="1" applyFill="1" applyBorder="1" applyAlignment="1" applyProtection="1">
      <alignment vertical="top"/>
      <protection locked="0"/>
    </xf>
    <xf numFmtId="166" fontId="7" fillId="3" borderId="22" xfId="3" applyFont="1" applyFill="1" applyBorder="1" applyProtection="1"/>
    <xf numFmtId="164" fontId="7" fillId="3" borderId="22" xfId="1" applyNumberFormat="1" applyFont="1" applyFill="1" applyBorder="1" applyProtection="1"/>
    <xf numFmtId="0" fontId="0" fillId="2" borderId="23" xfId="0" applyFill="1" applyBorder="1" applyProtection="1"/>
    <xf numFmtId="166" fontId="7" fillId="5" borderId="24" xfId="3" applyFont="1" applyFill="1" applyBorder="1" applyAlignment="1" applyProtection="1">
      <alignment horizontal="left"/>
    </xf>
    <xf numFmtId="37" fontId="12" fillId="5" borderId="25" xfId="1" applyNumberFormat="1" applyFont="1" applyFill="1" applyBorder="1" applyAlignment="1" applyProtection="1">
      <protection locked="0"/>
    </xf>
    <xf numFmtId="37" fontId="12" fillId="5" borderId="26" xfId="3" applyNumberFormat="1" applyFont="1" applyFill="1" applyBorder="1" applyProtection="1">
      <protection locked="0"/>
    </xf>
    <xf numFmtId="37" fontId="12" fillId="5" borderId="27" xfId="3" applyNumberFormat="1" applyFont="1" applyFill="1" applyBorder="1" applyAlignment="1" applyProtection="1">
      <protection locked="0"/>
    </xf>
    <xf numFmtId="166" fontId="7" fillId="4" borderId="10" xfId="3" applyFont="1" applyFill="1" applyBorder="1" applyAlignment="1" applyProtection="1">
      <alignment horizontal="left"/>
    </xf>
    <xf numFmtId="37" fontId="12" fillId="5" borderId="24" xfId="3" applyNumberFormat="1" applyFont="1" applyFill="1" applyBorder="1" applyAlignment="1" applyProtection="1">
      <protection locked="0"/>
    </xf>
    <xf numFmtId="37" fontId="7" fillId="4" borderId="4" xfId="3" applyNumberFormat="1" applyFont="1" applyFill="1" applyBorder="1" applyProtection="1"/>
    <xf numFmtId="37" fontId="12" fillId="5" borderId="28" xfId="3" applyNumberFormat="1" applyFont="1" applyFill="1" applyBorder="1" applyAlignment="1" applyProtection="1">
      <protection locked="0"/>
    </xf>
    <xf numFmtId="166" fontId="6" fillId="4" borderId="4" xfId="3" applyFont="1" applyFill="1" applyBorder="1" applyAlignment="1" applyProtection="1">
      <alignment horizontal="left"/>
    </xf>
    <xf numFmtId="166" fontId="27" fillId="5" borderId="0" xfId="3" applyFont="1" applyFill="1" applyAlignment="1" applyProtection="1">
      <alignment horizontal="right"/>
    </xf>
    <xf numFmtId="166" fontId="9" fillId="5" borderId="20" xfId="3" applyFont="1" applyFill="1" applyBorder="1" applyProtection="1"/>
    <xf numFmtId="166" fontId="11" fillId="5" borderId="11" xfId="3" applyFont="1" applyFill="1" applyBorder="1" applyProtection="1"/>
    <xf numFmtId="164" fontId="11" fillId="5" borderId="11" xfId="1" applyNumberFormat="1" applyFont="1" applyFill="1" applyBorder="1" applyProtection="1"/>
    <xf numFmtId="166" fontId="11" fillId="5" borderId="21" xfId="3" applyFont="1" applyFill="1" applyBorder="1" applyProtection="1"/>
    <xf numFmtId="166" fontId="6" fillId="2" borderId="12" xfId="3" applyFont="1" applyFill="1" applyBorder="1" applyAlignment="1" applyProtection="1">
      <alignment horizontal="center"/>
    </xf>
    <xf numFmtId="166" fontId="6" fillId="2" borderId="13" xfId="3" applyFont="1" applyFill="1" applyBorder="1" applyAlignment="1" applyProtection="1">
      <alignment horizontal="center"/>
    </xf>
    <xf numFmtId="166" fontId="6" fillId="2" borderId="18" xfId="3" applyFont="1" applyFill="1" applyBorder="1" applyAlignment="1" applyProtection="1">
      <alignment horizontal="center"/>
    </xf>
    <xf numFmtId="166" fontId="7" fillId="2" borderId="20" xfId="3" applyFont="1" applyFill="1" applyBorder="1" applyProtection="1"/>
    <xf numFmtId="166" fontId="7" fillId="2" borderId="11" xfId="3" applyFont="1" applyFill="1" applyBorder="1" applyProtection="1"/>
    <xf numFmtId="166" fontId="7" fillId="2" borderId="21" xfId="3" applyFont="1" applyFill="1" applyBorder="1" applyProtection="1"/>
    <xf numFmtId="165" fontId="4" fillId="5" borderId="14" xfId="2" applyFont="1" applyFill="1" applyBorder="1" applyAlignment="1" applyProtection="1">
      <alignment horizontal="left"/>
    </xf>
    <xf numFmtId="165" fontId="4" fillId="5" borderId="14" xfId="2" applyFont="1" applyFill="1" applyBorder="1" applyAlignment="1" applyProtection="1">
      <alignment vertical="top"/>
    </xf>
    <xf numFmtId="166" fontId="5" fillId="5" borderId="0" xfId="3" applyFill="1" applyAlignment="1" applyProtection="1">
      <alignment horizontal="right"/>
    </xf>
    <xf numFmtId="166" fontId="4" fillId="5" borderId="0" xfId="3" applyFont="1" applyFill="1" applyProtection="1"/>
    <xf numFmtId="166" fontId="6" fillId="4" borderId="10" xfId="3" applyFont="1" applyFill="1" applyBorder="1" applyAlignment="1" applyProtection="1">
      <alignment horizontal="left"/>
    </xf>
    <xf numFmtId="37" fontId="6" fillId="4" borderId="29" xfId="3" applyNumberFormat="1" applyFont="1" applyFill="1" applyBorder="1" applyProtection="1"/>
    <xf numFmtId="37" fontId="6" fillId="4" borderId="2" xfId="3" applyNumberFormat="1" applyFont="1" applyFill="1" applyBorder="1" applyProtection="1"/>
    <xf numFmtId="166" fontId="6" fillId="4" borderId="30" xfId="3" quotePrefix="1" applyFont="1" applyFill="1" applyBorder="1" applyAlignment="1" applyProtection="1">
      <alignment horizontal="left"/>
    </xf>
    <xf numFmtId="37" fontId="7" fillId="4" borderId="30" xfId="3" applyNumberFormat="1" applyFont="1" applyFill="1" applyBorder="1" applyProtection="1"/>
    <xf numFmtId="166" fontId="7" fillId="3" borderId="10" xfId="3" applyFont="1" applyFill="1" applyBorder="1" applyProtection="1"/>
    <xf numFmtId="164" fontId="7" fillId="3" borderId="10" xfId="1" applyNumberFormat="1" applyFont="1" applyFill="1" applyBorder="1" applyProtection="1"/>
    <xf numFmtId="166" fontId="7" fillId="5" borderId="0" xfId="3" applyFont="1" applyFill="1" applyBorder="1" applyAlignment="1" applyProtection="1">
      <alignment horizontal="right"/>
    </xf>
    <xf numFmtId="37" fontId="12" fillId="5" borderId="0" xfId="3" applyNumberFormat="1" applyFont="1" applyFill="1" applyBorder="1" applyProtection="1">
      <protection locked="0"/>
    </xf>
    <xf numFmtId="37" fontId="7" fillId="5" borderId="0" xfId="3" applyNumberFormat="1" applyFont="1" applyFill="1" applyBorder="1" applyProtection="1"/>
    <xf numFmtId="166" fontId="7" fillId="5" borderId="0" xfId="3" applyFont="1" applyFill="1" applyBorder="1" applyAlignment="1" applyProtection="1">
      <alignment horizontal="left"/>
    </xf>
    <xf numFmtId="37" fontId="12" fillId="5" borderId="8" xfId="3" applyNumberFormat="1" applyFont="1" applyFill="1" applyBorder="1" applyProtection="1">
      <protection locked="0"/>
    </xf>
    <xf numFmtId="37" fontId="12" fillId="5" borderId="0" xfId="1" applyNumberFormat="1" applyFont="1" applyFill="1" applyBorder="1" applyAlignment="1" applyProtection="1">
      <protection locked="0"/>
    </xf>
    <xf numFmtId="166" fontId="7" fillId="0" borderId="0" xfId="3" applyFont="1" applyFill="1" applyBorder="1" applyProtection="1"/>
    <xf numFmtId="164" fontId="7" fillId="0" borderId="0" xfId="1" applyNumberFormat="1" applyFont="1" applyFill="1" applyBorder="1" applyProtection="1"/>
    <xf numFmtId="166" fontId="5" fillId="0" borderId="0" xfId="3" applyFill="1" applyProtection="1"/>
    <xf numFmtId="0" fontId="2" fillId="0" borderId="23" xfId="0" applyFont="1" applyBorder="1" applyAlignment="1" applyProtection="1">
      <alignment horizontal="center"/>
    </xf>
    <xf numFmtId="0" fontId="2" fillId="0" borderId="23" xfId="0" quotePrefix="1" applyFont="1" applyBorder="1" applyAlignment="1" applyProtection="1">
      <alignment horizontal="center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0" fontId="0" fillId="5" borderId="0" xfId="0" applyFill="1" applyBorder="1" applyProtection="1"/>
    <xf numFmtId="14" fontId="4" fillId="5" borderId="0" xfId="2" applyNumberFormat="1" applyFont="1" applyFill="1" applyBorder="1" applyAlignment="1" applyProtection="1">
      <alignment horizontal="center"/>
    </xf>
    <xf numFmtId="165" fontId="21" fillId="5" borderId="13" xfId="2" applyFont="1" applyFill="1" applyBorder="1" applyAlignment="1" applyProtection="1">
      <alignment horizontal="center"/>
    </xf>
    <xf numFmtId="0" fontId="2" fillId="5" borderId="0" xfId="0" applyFont="1" applyFill="1" applyProtection="1"/>
    <xf numFmtId="0" fontId="14" fillId="0" borderId="0" xfId="0" applyFont="1" applyBorder="1" applyAlignment="1" applyProtection="1">
      <alignment horizontal="left"/>
    </xf>
    <xf numFmtId="165" fontId="5" fillId="5" borderId="0" xfId="2" applyFill="1" applyAlignment="1" applyProtection="1">
      <alignment horizontal="right"/>
    </xf>
    <xf numFmtId="165" fontId="4" fillId="5" borderId="12" xfId="2" applyFont="1" applyFill="1" applyBorder="1" applyAlignment="1" applyProtection="1">
      <alignment horizontal="right"/>
    </xf>
    <xf numFmtId="165" fontId="4" fillId="5" borderId="14" xfId="2" applyFont="1" applyFill="1" applyBorder="1" applyAlignment="1" applyProtection="1">
      <alignment horizontal="right"/>
    </xf>
    <xf numFmtId="165" fontId="4" fillId="5" borderId="20" xfId="2" applyFont="1" applyFill="1" applyBorder="1" applyAlignment="1" applyProtection="1">
      <alignment horizontal="right" vertical="top"/>
    </xf>
    <xf numFmtId="0" fontId="0" fillId="5" borderId="0" xfId="0" applyFill="1" applyAlignment="1" applyProtection="1">
      <alignment horizontal="right"/>
    </xf>
    <xf numFmtId="0" fontId="0" fillId="5" borderId="0" xfId="0" applyFill="1" applyBorder="1" applyAlignment="1" applyProtection="1">
      <alignment horizontal="right"/>
    </xf>
    <xf numFmtId="165" fontId="17" fillId="5" borderId="0" xfId="2" applyFont="1" applyFill="1" applyBorder="1" applyAlignment="1" applyProtection="1">
      <alignment horizontal="left"/>
    </xf>
    <xf numFmtId="165" fontId="4" fillId="5" borderId="0" xfId="2" applyFont="1" applyFill="1" applyBorder="1" applyProtection="1"/>
    <xf numFmtId="165" fontId="4" fillId="5" borderId="0" xfId="2" applyFont="1" applyFill="1" applyBorder="1" applyAlignment="1" applyProtection="1">
      <alignment wrapText="1"/>
    </xf>
    <xf numFmtId="165" fontId="26" fillId="5" borderId="0" xfId="2" applyFont="1" applyFill="1" applyBorder="1" applyAlignment="1" applyProtection="1">
      <alignment wrapText="1"/>
    </xf>
    <xf numFmtId="165" fontId="5" fillId="5" borderId="0" xfId="2" applyFont="1" applyFill="1" applyBorder="1" applyAlignment="1" applyProtection="1">
      <alignment vertical="top" wrapText="1"/>
    </xf>
    <xf numFmtId="165" fontId="4" fillId="5" borderId="0" xfId="2" applyFont="1" applyFill="1" applyBorder="1" applyAlignment="1" applyProtection="1">
      <alignment horizontal="left" wrapText="1"/>
    </xf>
    <xf numFmtId="165" fontId="4" fillId="5" borderId="0" xfId="2" quotePrefix="1" applyFont="1" applyFill="1" applyBorder="1" applyAlignment="1" applyProtection="1">
      <alignment wrapText="1"/>
    </xf>
    <xf numFmtId="165" fontId="4" fillId="5" borderId="0" xfId="2" quotePrefix="1" applyFont="1" applyFill="1" applyBorder="1" applyAlignment="1" applyProtection="1">
      <alignment horizontal="right" wrapText="1"/>
    </xf>
    <xf numFmtId="165" fontId="4" fillId="0" borderId="0" xfId="2" applyFont="1" applyFill="1" applyBorder="1" applyProtection="1"/>
    <xf numFmtId="165" fontId="4" fillId="0" borderId="0" xfId="2" applyFont="1" applyFill="1" applyProtection="1"/>
    <xf numFmtId="165" fontId="5" fillId="0" borderId="0" xfId="2" applyFill="1" applyBorder="1" applyProtection="1"/>
    <xf numFmtId="165" fontId="5" fillId="0" borderId="0" xfId="2" applyFill="1" applyProtection="1"/>
    <xf numFmtId="0" fontId="2" fillId="2" borderId="31" xfId="0" applyFont="1" applyFill="1" applyBorder="1" applyAlignment="1" applyProtection="1">
      <alignment horizontal="center"/>
    </xf>
    <xf numFmtId="0" fontId="2" fillId="2" borderId="24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/>
    </xf>
    <xf numFmtId="0" fontId="14" fillId="0" borderId="32" xfId="0" applyFont="1" applyBorder="1" applyAlignment="1" applyProtection="1">
      <alignment horizontal="left"/>
    </xf>
    <xf numFmtId="0" fontId="14" fillId="0" borderId="33" xfId="0" applyFont="1" applyBorder="1" applyAlignment="1" applyProtection="1">
      <alignment horizontal="left"/>
    </xf>
    <xf numFmtId="165" fontId="4" fillId="5" borderId="34" xfId="2" applyFont="1" applyFill="1" applyBorder="1" applyAlignment="1" applyProtection="1">
      <alignment horizontal="center"/>
    </xf>
    <xf numFmtId="165" fontId="4" fillId="5" borderId="26" xfId="2" applyFont="1" applyFill="1" applyBorder="1" applyAlignment="1" applyProtection="1">
      <alignment wrapText="1"/>
    </xf>
    <xf numFmtId="165" fontId="4" fillId="5" borderId="14" xfId="2" applyFont="1" applyFill="1" applyBorder="1" applyAlignment="1" applyProtection="1">
      <alignment wrapText="1"/>
    </xf>
    <xf numFmtId="165" fontId="26" fillId="5" borderId="14" xfId="2" applyFont="1" applyFill="1" applyBorder="1" applyAlignment="1" applyProtection="1">
      <alignment wrapText="1"/>
    </xf>
    <xf numFmtId="165" fontId="5" fillId="5" borderId="14" xfId="2" applyFont="1" applyFill="1" applyBorder="1" applyAlignment="1" applyProtection="1">
      <alignment vertical="top"/>
      <protection locked="0"/>
    </xf>
    <xf numFmtId="165" fontId="5" fillId="5" borderId="14" xfId="2" applyFont="1" applyFill="1" applyBorder="1" applyAlignment="1" applyProtection="1">
      <alignment vertical="top" wrapText="1"/>
    </xf>
    <xf numFmtId="165" fontId="5" fillId="5" borderId="20" xfId="2" applyFill="1" applyBorder="1" applyProtection="1"/>
    <xf numFmtId="165" fontId="5" fillId="5" borderId="11" xfId="2" applyFill="1" applyBorder="1" applyProtection="1"/>
    <xf numFmtId="165" fontId="5" fillId="5" borderId="21" xfId="2" applyFill="1" applyBorder="1" applyProtection="1"/>
    <xf numFmtId="165" fontId="4" fillId="5" borderId="35" xfId="2" applyFont="1" applyFill="1" applyBorder="1" applyAlignment="1" applyProtection="1">
      <alignment horizontal="center"/>
    </xf>
    <xf numFmtId="165" fontId="4" fillId="5" borderId="11" xfId="2" applyFont="1" applyFill="1" applyBorder="1" applyAlignment="1" applyProtection="1">
      <alignment wrapText="1"/>
    </xf>
    <xf numFmtId="165" fontId="4" fillId="5" borderId="36" xfId="2" applyFont="1" applyFill="1" applyBorder="1" applyAlignment="1" applyProtection="1">
      <alignment wrapText="1"/>
    </xf>
    <xf numFmtId="165" fontId="5" fillId="5" borderId="14" xfId="2" applyFont="1" applyFill="1" applyBorder="1" applyAlignment="1" applyProtection="1">
      <alignment horizontal="center" wrapText="1"/>
    </xf>
    <xf numFmtId="165" fontId="4" fillId="5" borderId="0" xfId="2" quotePrefix="1" applyFont="1" applyFill="1" applyBorder="1" applyAlignment="1" applyProtection="1">
      <alignment vertical="top" wrapText="1"/>
    </xf>
    <xf numFmtId="166" fontId="4" fillId="5" borderId="10" xfId="3" applyFont="1" applyFill="1" applyBorder="1" applyAlignment="1" applyProtection="1">
      <alignment horizontal="center"/>
    </xf>
    <xf numFmtId="166" fontId="7" fillId="6" borderId="22" xfId="3" applyFont="1" applyFill="1" applyBorder="1" applyProtection="1"/>
    <xf numFmtId="164" fontId="7" fillId="6" borderId="22" xfId="1" applyNumberFormat="1" applyFont="1" applyFill="1" applyBorder="1" applyProtection="1"/>
    <xf numFmtId="166" fontId="7" fillId="6" borderId="4" xfId="3" applyFont="1" applyFill="1" applyBorder="1" applyProtection="1"/>
    <xf numFmtId="165" fontId="4" fillId="5" borderId="14" xfId="2" applyFont="1" applyFill="1" applyBorder="1" applyAlignment="1" applyProtection="1">
      <alignment horizontal="center"/>
    </xf>
    <xf numFmtId="165" fontId="4" fillId="5" borderId="17" xfId="2" applyFont="1" applyFill="1" applyBorder="1" applyAlignment="1" applyProtection="1">
      <alignment horizontal="center"/>
    </xf>
    <xf numFmtId="165" fontId="4" fillId="5" borderId="11" xfId="2" quotePrefix="1" applyFont="1" applyFill="1" applyBorder="1" applyAlignment="1" applyProtection="1">
      <alignment horizontal="right" wrapText="1"/>
    </xf>
    <xf numFmtId="165" fontId="4" fillId="5" borderId="11" xfId="2" applyFont="1" applyFill="1" applyBorder="1" applyAlignment="1" applyProtection="1">
      <alignment horizontal="left" wrapText="1"/>
    </xf>
    <xf numFmtId="165" fontId="19" fillId="5" borderId="0" xfId="2" applyFont="1" applyFill="1" applyBorder="1" applyAlignment="1" applyProtection="1">
      <alignment horizontal="right"/>
    </xf>
    <xf numFmtId="165" fontId="19" fillId="5" borderId="0" xfId="2" applyFont="1" applyFill="1" applyBorder="1" applyAlignment="1" applyProtection="1"/>
    <xf numFmtId="165" fontId="5" fillId="5" borderId="12" xfId="2" applyFill="1" applyBorder="1" applyProtection="1"/>
    <xf numFmtId="165" fontId="5" fillId="5" borderId="11" xfId="2" applyFill="1" applyBorder="1" applyAlignment="1" applyProtection="1">
      <alignment vertical="top"/>
    </xf>
    <xf numFmtId="0" fontId="0" fillId="5" borderId="12" xfId="0" applyFill="1" applyBorder="1" applyAlignment="1" applyProtection="1">
      <alignment horizontal="right"/>
    </xf>
    <xf numFmtId="0" fontId="0" fillId="5" borderId="13" xfId="0" applyFill="1" applyBorder="1" applyProtection="1"/>
    <xf numFmtId="0" fontId="0" fillId="5" borderId="18" xfId="0" applyFill="1" applyBorder="1" applyProtection="1"/>
    <xf numFmtId="0" fontId="2" fillId="2" borderId="37" xfId="0" applyFont="1" applyFill="1" applyBorder="1" applyAlignment="1" applyProtection="1">
      <alignment horizontal="center"/>
    </xf>
    <xf numFmtId="0" fontId="2" fillId="2" borderId="38" xfId="0" applyFont="1" applyFill="1" applyBorder="1" applyAlignment="1" applyProtection="1">
      <alignment horizontal="center"/>
    </xf>
    <xf numFmtId="0" fontId="2" fillId="0" borderId="39" xfId="0" applyFont="1" applyBorder="1" applyAlignment="1" applyProtection="1">
      <alignment horizontal="center"/>
    </xf>
    <xf numFmtId="0" fontId="2" fillId="2" borderId="40" xfId="0" applyFont="1" applyFill="1" applyBorder="1" applyAlignment="1" applyProtection="1">
      <alignment horizontal="right" wrapText="1"/>
    </xf>
    <xf numFmtId="0" fontId="2" fillId="2" borderId="41" xfId="0" applyFont="1" applyFill="1" applyBorder="1" applyAlignment="1" applyProtection="1">
      <alignment horizontal="right" wrapText="1"/>
    </xf>
    <xf numFmtId="0" fontId="0" fillId="5" borderId="20" xfId="0" applyFill="1" applyBorder="1" applyAlignment="1" applyProtection="1">
      <alignment horizontal="right"/>
    </xf>
    <xf numFmtId="0" fontId="0" fillId="5" borderId="11" xfId="0" applyFill="1" applyBorder="1" applyProtection="1"/>
    <xf numFmtId="0" fontId="0" fillId="5" borderId="21" xfId="0" applyFill="1" applyBorder="1" applyProtection="1"/>
    <xf numFmtId="166" fontId="6" fillId="2" borderId="17" xfId="3" applyFont="1" applyFill="1" applyBorder="1" applyAlignment="1" applyProtection="1">
      <alignment horizontal="center"/>
    </xf>
    <xf numFmtId="166" fontId="4" fillId="2" borderId="42" xfId="3" applyFont="1" applyFill="1" applyBorder="1" applyAlignment="1" applyProtection="1">
      <alignment horizontal="right"/>
    </xf>
    <xf numFmtId="166" fontId="4" fillId="2" borderId="43" xfId="3" applyFont="1" applyFill="1" applyBorder="1" applyAlignment="1" applyProtection="1">
      <alignment horizontal="right"/>
    </xf>
    <xf numFmtId="166" fontId="7" fillId="3" borderId="44" xfId="3" applyFont="1" applyFill="1" applyBorder="1" applyProtection="1"/>
    <xf numFmtId="0" fontId="14" fillId="2" borderId="40" xfId="0" quotePrefix="1" applyFont="1" applyFill="1" applyBorder="1" applyAlignment="1" applyProtection="1">
      <alignment horizontal="right"/>
    </xf>
    <xf numFmtId="166" fontId="7" fillId="3" borderId="45" xfId="3" applyFont="1" applyFill="1" applyBorder="1" applyProtection="1"/>
    <xf numFmtId="166" fontId="7" fillId="5" borderId="46" xfId="3" applyFont="1" applyFill="1" applyBorder="1" applyAlignment="1" applyProtection="1">
      <alignment horizontal="right"/>
    </xf>
    <xf numFmtId="37" fontId="7" fillId="5" borderId="45" xfId="1" applyNumberFormat="1" applyFont="1" applyFill="1" applyBorder="1" applyProtection="1"/>
    <xf numFmtId="166" fontId="7" fillId="5" borderId="47" xfId="3" applyFont="1" applyFill="1" applyBorder="1" applyAlignment="1" applyProtection="1">
      <alignment horizontal="right"/>
    </xf>
    <xf numFmtId="37" fontId="7" fillId="5" borderId="17" xfId="1" applyNumberFormat="1" applyFont="1" applyFill="1" applyBorder="1" applyProtection="1"/>
    <xf numFmtId="37" fontId="7" fillId="5" borderId="48" xfId="1" applyNumberFormat="1" applyFont="1" applyFill="1" applyBorder="1" applyProtection="1"/>
    <xf numFmtId="167" fontId="7" fillId="5" borderId="47" xfId="3" applyNumberFormat="1" applyFont="1" applyFill="1" applyBorder="1" applyAlignment="1" applyProtection="1">
      <alignment horizontal="right"/>
    </xf>
    <xf numFmtId="166" fontId="6" fillId="4" borderId="49" xfId="3" applyFont="1" applyFill="1" applyBorder="1" applyAlignment="1" applyProtection="1">
      <alignment horizontal="right"/>
    </xf>
    <xf numFmtId="37" fontId="6" fillId="4" borderId="50" xfId="3" applyNumberFormat="1" applyFont="1" applyFill="1" applyBorder="1" applyProtection="1"/>
    <xf numFmtId="0" fontId="2" fillId="2" borderId="43" xfId="0" quotePrefix="1" applyFont="1" applyFill="1" applyBorder="1" applyAlignment="1" applyProtection="1">
      <alignment horizontal="right"/>
    </xf>
    <xf numFmtId="37" fontId="7" fillId="5" borderId="48" xfId="3" applyNumberFormat="1" applyFont="1" applyFill="1" applyBorder="1" applyProtection="1"/>
    <xf numFmtId="166" fontId="6" fillId="4" borderId="51" xfId="3" applyFont="1" applyFill="1" applyBorder="1" applyAlignment="1" applyProtection="1">
      <alignment horizontal="right"/>
    </xf>
    <xf numFmtId="37" fontId="6" fillId="4" borderId="52" xfId="3" applyNumberFormat="1" applyFont="1" applyFill="1" applyBorder="1" applyProtection="1"/>
    <xf numFmtId="166" fontId="7" fillId="4" borderId="43" xfId="3" applyFont="1" applyFill="1" applyBorder="1" applyAlignment="1" applyProtection="1">
      <alignment horizontal="right"/>
    </xf>
    <xf numFmtId="37" fontId="7" fillId="4" borderId="44" xfId="3" applyNumberFormat="1" applyFont="1" applyFill="1" applyBorder="1" applyProtection="1"/>
    <xf numFmtId="166" fontId="6" fillId="4" borderId="53" xfId="3" quotePrefix="1" applyFont="1" applyFill="1" applyBorder="1" applyAlignment="1" applyProtection="1">
      <alignment horizontal="right"/>
    </xf>
    <xf numFmtId="166" fontId="7" fillId="4" borderId="54" xfId="3" applyFont="1" applyFill="1" applyBorder="1" applyAlignment="1" applyProtection="1">
      <alignment horizontal="left"/>
    </xf>
    <xf numFmtId="166" fontId="6" fillId="4" borderId="11" xfId="3" quotePrefix="1" applyFont="1" applyFill="1" applyBorder="1" applyAlignment="1" applyProtection="1">
      <alignment horizontal="left"/>
    </xf>
    <xf numFmtId="37" fontId="7" fillId="4" borderId="11" xfId="3" applyNumberFormat="1" applyFont="1" applyFill="1" applyBorder="1" applyProtection="1"/>
    <xf numFmtId="166" fontId="5" fillId="5" borderId="21" xfId="3" applyFill="1" applyBorder="1" applyProtection="1"/>
    <xf numFmtId="37" fontId="7" fillId="4" borderId="21" xfId="3" applyNumberFormat="1" applyFont="1" applyFill="1" applyBorder="1" applyProtection="1"/>
    <xf numFmtId="165" fontId="5" fillId="5" borderId="14" xfId="2" applyFill="1" applyBorder="1" applyAlignment="1" applyProtection="1">
      <alignment horizontal="right"/>
    </xf>
    <xf numFmtId="166" fontId="9" fillId="5" borderId="20" xfId="3" applyFont="1" applyFill="1" applyBorder="1" applyAlignment="1" applyProtection="1">
      <alignment horizontal="right"/>
    </xf>
    <xf numFmtId="166" fontId="6" fillId="2" borderId="12" xfId="3" applyFont="1" applyFill="1" applyBorder="1" applyAlignment="1" applyProtection="1">
      <alignment horizontal="right"/>
    </xf>
    <xf numFmtId="166" fontId="7" fillId="2" borderId="20" xfId="3" applyFont="1" applyFill="1" applyBorder="1" applyAlignment="1" applyProtection="1">
      <alignment horizontal="right"/>
    </xf>
    <xf numFmtId="166" fontId="6" fillId="4" borderId="53" xfId="3" applyFont="1" applyFill="1" applyBorder="1" applyAlignment="1" applyProtection="1">
      <alignment horizontal="right"/>
    </xf>
    <xf numFmtId="166" fontId="7" fillId="4" borderId="54" xfId="3" applyFont="1" applyFill="1" applyBorder="1" applyAlignment="1" applyProtection="1">
      <alignment horizontal="right"/>
    </xf>
    <xf numFmtId="0" fontId="2" fillId="2" borderId="40" xfId="0" quotePrefix="1" applyFont="1" applyFill="1" applyBorder="1" applyAlignment="1" applyProtection="1">
      <alignment horizontal="right"/>
    </xf>
    <xf numFmtId="0" fontId="2" fillId="2" borderId="43" xfId="0" applyFont="1" applyFill="1" applyBorder="1" applyAlignment="1" applyProtection="1">
      <alignment horizontal="right"/>
    </xf>
    <xf numFmtId="37" fontId="7" fillId="4" borderId="55" xfId="3" applyNumberFormat="1" applyFont="1" applyFill="1" applyBorder="1" applyProtection="1"/>
    <xf numFmtId="166" fontId="4" fillId="2" borderId="56" xfId="3" applyFont="1" applyFill="1" applyBorder="1" applyAlignment="1" applyProtection="1">
      <alignment horizontal="center"/>
    </xf>
    <xf numFmtId="166" fontId="5" fillId="5" borderId="20" xfId="3" applyFill="1" applyBorder="1" applyAlignment="1" applyProtection="1">
      <alignment horizontal="right"/>
    </xf>
    <xf numFmtId="166" fontId="5" fillId="5" borderId="11" xfId="3" applyFill="1" applyBorder="1" applyProtection="1"/>
    <xf numFmtId="164" fontId="5" fillId="5" borderId="11" xfId="1" applyNumberFormat="1" applyFont="1" applyFill="1" applyBorder="1" applyProtection="1"/>
    <xf numFmtId="0" fontId="2" fillId="2" borderId="39" xfId="0" applyFont="1" applyFill="1" applyBorder="1" applyAlignment="1" applyProtection="1">
      <alignment horizontal="center" wrapText="1"/>
    </xf>
    <xf numFmtId="0" fontId="14" fillId="0" borderId="47" xfId="0" quotePrefix="1" applyFont="1" applyBorder="1" applyAlignment="1" applyProtection="1">
      <alignment horizontal="right"/>
    </xf>
    <xf numFmtId="0" fontId="14" fillId="0" borderId="14" xfId="0" quotePrefix="1" applyFont="1" applyBorder="1" applyAlignment="1" applyProtection="1">
      <alignment horizontal="right"/>
    </xf>
    <xf numFmtId="166" fontId="7" fillId="3" borderId="16" xfId="3" applyFont="1" applyFill="1" applyBorder="1" applyProtection="1"/>
    <xf numFmtId="166" fontId="4" fillId="5" borderId="42" xfId="3" applyFont="1" applyFill="1" applyBorder="1" applyAlignment="1" applyProtection="1">
      <alignment horizontal="right"/>
    </xf>
    <xf numFmtId="166" fontId="7" fillId="6" borderId="45" xfId="3" applyFont="1" applyFill="1" applyBorder="1" applyProtection="1"/>
    <xf numFmtId="166" fontId="4" fillId="2" borderId="56" xfId="3" applyFont="1" applyFill="1" applyBorder="1" applyAlignment="1" applyProtection="1">
      <alignment horizontal="right"/>
    </xf>
    <xf numFmtId="166" fontId="7" fillId="5" borderId="14" xfId="3" applyFont="1" applyFill="1" applyBorder="1" applyAlignment="1" applyProtection="1">
      <alignment horizontal="right"/>
    </xf>
    <xf numFmtId="166" fontId="4" fillId="2" borderId="41" xfId="3" applyFont="1" applyFill="1" applyBorder="1" applyAlignment="1" applyProtection="1">
      <alignment horizontal="right"/>
    </xf>
    <xf numFmtId="166" fontId="4" fillId="0" borderId="14" xfId="3" applyFont="1" applyFill="1" applyBorder="1" applyAlignment="1" applyProtection="1">
      <alignment horizontal="right"/>
    </xf>
    <xf numFmtId="166" fontId="7" fillId="0" borderId="17" xfId="3" applyFont="1" applyFill="1" applyBorder="1" applyProtection="1"/>
    <xf numFmtId="166" fontId="7" fillId="5" borderId="20" xfId="3" applyFont="1" applyFill="1" applyBorder="1" applyAlignment="1" applyProtection="1">
      <alignment horizontal="right"/>
    </xf>
    <xf numFmtId="166" fontId="7" fillId="5" borderId="11" xfId="3" applyFont="1" applyFill="1" applyBorder="1" applyAlignment="1" applyProtection="1">
      <alignment horizontal="left"/>
    </xf>
    <xf numFmtId="37" fontId="12" fillId="5" borderId="11" xfId="3" applyNumberFormat="1" applyFont="1" applyFill="1" applyBorder="1" applyProtection="1">
      <protection locked="0"/>
    </xf>
    <xf numFmtId="37" fontId="7" fillId="5" borderId="11" xfId="3" applyNumberFormat="1" applyFont="1" applyFill="1" applyBorder="1" applyProtection="1"/>
    <xf numFmtId="37" fontId="7" fillId="5" borderId="21" xfId="3" applyNumberFormat="1" applyFont="1" applyFill="1" applyBorder="1" applyProtection="1"/>
    <xf numFmtId="165" fontId="5" fillId="5" borderId="0" xfId="2" applyFont="1" applyFill="1" applyBorder="1" applyAlignment="1" applyProtection="1">
      <alignment horizontal="right"/>
    </xf>
    <xf numFmtId="165" fontId="5" fillId="5" borderId="17" xfId="2" applyFont="1" applyFill="1" applyBorder="1" applyAlignment="1" applyProtection="1">
      <alignment horizontal="right"/>
    </xf>
    <xf numFmtId="165" fontId="5" fillId="5" borderId="11" xfId="2" applyFont="1" applyFill="1" applyBorder="1" applyAlignment="1" applyProtection="1">
      <alignment horizontal="right"/>
    </xf>
    <xf numFmtId="165" fontId="5" fillId="5" borderId="21" xfId="2" applyFont="1" applyFill="1" applyBorder="1" applyAlignment="1" applyProtection="1">
      <alignment horizontal="right"/>
    </xf>
    <xf numFmtId="165" fontId="5" fillId="5" borderId="0" xfId="2" applyFont="1" applyFill="1" applyProtection="1"/>
    <xf numFmtId="14" fontId="19" fillId="5" borderId="10" xfId="2" applyNumberFormat="1" applyFont="1" applyFill="1" applyBorder="1" applyAlignment="1" applyProtection="1">
      <protection locked="0"/>
    </xf>
    <xf numFmtId="14" fontId="19" fillId="5" borderId="10" xfId="2" applyNumberFormat="1" applyFont="1" applyFill="1" applyBorder="1" applyAlignment="1" applyProtection="1"/>
    <xf numFmtId="165" fontId="19" fillId="5" borderId="13" xfId="2" applyFont="1" applyFill="1" applyBorder="1" applyAlignment="1" applyProtection="1"/>
    <xf numFmtId="165" fontId="19" fillId="5" borderId="20" xfId="2" applyFont="1" applyFill="1" applyBorder="1" applyAlignment="1" applyProtection="1">
      <alignment vertical="top"/>
    </xf>
    <xf numFmtId="165" fontId="19" fillId="5" borderId="11" xfId="2" applyFont="1" applyFill="1" applyBorder="1" applyAlignment="1" applyProtection="1">
      <alignment vertical="top"/>
    </xf>
    <xf numFmtId="165" fontId="19" fillId="5" borderId="21" xfId="2" applyFont="1" applyFill="1" applyBorder="1" applyAlignment="1" applyProtection="1">
      <alignment vertical="top"/>
    </xf>
    <xf numFmtId="165" fontId="19" fillId="5" borderId="13" xfId="2" applyFont="1" applyFill="1" applyBorder="1" applyProtection="1"/>
    <xf numFmtId="0" fontId="3" fillId="5" borderId="13" xfId="0" applyFont="1" applyFill="1" applyBorder="1" applyProtection="1"/>
    <xf numFmtId="0" fontId="3" fillId="5" borderId="18" xfId="0" applyFont="1" applyFill="1" applyBorder="1" applyProtection="1"/>
    <xf numFmtId="165" fontId="16" fillId="5" borderId="57" xfId="2" applyFont="1" applyFill="1" applyBorder="1" applyAlignment="1" applyProtection="1">
      <alignment horizontal="left"/>
    </xf>
    <xf numFmtId="165" fontId="19" fillId="5" borderId="6" xfId="2" applyFont="1" applyFill="1" applyBorder="1" applyAlignment="1" applyProtection="1">
      <alignment horizontal="left"/>
    </xf>
    <xf numFmtId="0" fontId="3" fillId="5" borderId="0" xfId="0" applyFont="1" applyFill="1" applyBorder="1" applyAlignment="1" applyProtection="1">
      <alignment horizontal="right"/>
    </xf>
    <xf numFmtId="0" fontId="3" fillId="5" borderId="17" xfId="0" applyFont="1" applyFill="1" applyBorder="1" applyProtection="1"/>
    <xf numFmtId="165" fontId="19" fillId="6" borderId="20" xfId="2" applyFont="1" applyFill="1" applyBorder="1" applyProtection="1"/>
    <xf numFmtId="165" fontId="19" fillId="6" borderId="58" xfId="2" applyFont="1" applyFill="1" applyBorder="1" applyProtection="1"/>
    <xf numFmtId="165" fontId="19" fillId="6" borderId="21" xfId="2" applyFont="1" applyFill="1" applyBorder="1" applyProtection="1"/>
    <xf numFmtId="165" fontId="19" fillId="5" borderId="18" xfId="2" applyFont="1" applyFill="1" applyBorder="1" applyProtection="1"/>
    <xf numFmtId="165" fontId="19" fillId="5" borderId="14" xfId="2" applyFont="1" applyFill="1" applyBorder="1" applyProtection="1"/>
    <xf numFmtId="165" fontId="19" fillId="5" borderId="14" xfId="2" quotePrefix="1" applyFont="1" applyFill="1" applyBorder="1" applyAlignment="1" applyProtection="1">
      <alignment horizontal="left"/>
    </xf>
    <xf numFmtId="165" fontId="19" fillId="5" borderId="0" xfId="2" applyFont="1" applyFill="1" applyProtection="1"/>
    <xf numFmtId="0" fontId="14" fillId="2" borderId="59" xfId="0" applyFont="1" applyFill="1" applyBorder="1" applyAlignment="1" applyProtection="1">
      <alignment horizontal="center"/>
    </xf>
    <xf numFmtId="0" fontId="14" fillId="0" borderId="14" xfId="0" applyFont="1" applyBorder="1" applyAlignment="1" applyProtection="1">
      <alignment horizontal="right"/>
    </xf>
    <xf numFmtId="0" fontId="33" fillId="5" borderId="0" xfId="0" applyFont="1" applyFill="1" applyBorder="1" applyProtection="1"/>
    <xf numFmtId="164" fontId="32" fillId="5" borderId="0" xfId="1" applyNumberFormat="1" applyFont="1" applyFill="1" applyBorder="1" applyProtection="1"/>
    <xf numFmtId="0" fontId="2" fillId="5" borderId="0" xfId="0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7" borderId="43" xfId="0" applyFont="1" applyFill="1" applyBorder="1" applyAlignment="1" applyProtection="1">
      <alignment horizontal="right" wrapText="1"/>
    </xf>
    <xf numFmtId="0" fontId="14" fillId="2" borderId="38" xfId="0" applyFont="1" applyFill="1" applyBorder="1" applyAlignment="1" applyProtection="1">
      <alignment horizontal="center"/>
    </xf>
    <xf numFmtId="164" fontId="0" fillId="0" borderId="17" xfId="1" applyNumberFormat="1" applyFont="1" applyFill="1" applyBorder="1" applyProtection="1"/>
    <xf numFmtId="0" fontId="14" fillId="0" borderId="20" xfId="0" applyFont="1" applyBorder="1" applyAlignment="1" applyProtection="1">
      <alignment horizontal="right"/>
    </xf>
    <xf numFmtId="0" fontId="33" fillId="5" borderId="60" xfId="0" applyFont="1" applyFill="1" applyBorder="1" applyProtection="1"/>
    <xf numFmtId="164" fontId="32" fillId="5" borderId="60" xfId="1" applyNumberFormat="1" applyFont="1" applyFill="1" applyBorder="1" applyProtection="1"/>
    <xf numFmtId="0" fontId="2" fillId="7" borderId="61" xfId="0" applyFont="1" applyFill="1" applyBorder="1" applyAlignment="1" applyProtection="1">
      <alignment horizontal="right" wrapText="1"/>
    </xf>
    <xf numFmtId="0" fontId="2" fillId="2" borderId="12" xfId="0" applyFont="1" applyFill="1" applyBorder="1" applyAlignment="1" applyProtection="1">
      <alignment horizontal="right" wrapText="1"/>
    </xf>
    <xf numFmtId="0" fontId="0" fillId="2" borderId="62" xfId="0" applyFill="1" applyBorder="1" applyProtection="1"/>
    <xf numFmtId="0" fontId="14" fillId="2" borderId="62" xfId="0" applyFont="1" applyFill="1" applyBorder="1" applyAlignment="1" applyProtection="1">
      <alignment horizontal="center"/>
    </xf>
    <xf numFmtId="0" fontId="14" fillId="2" borderId="63" xfId="0" applyFont="1" applyFill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164" fontId="0" fillId="0" borderId="11" xfId="1" applyNumberFormat="1" applyFont="1" applyFill="1" applyBorder="1" applyProtection="1">
      <protection locked="0"/>
    </xf>
    <xf numFmtId="0" fontId="33" fillId="5" borderId="11" xfId="0" applyFont="1" applyFill="1" applyBorder="1" applyProtection="1"/>
    <xf numFmtId="164" fontId="32" fillId="5" borderId="11" xfId="1" applyNumberFormat="1" applyFont="1" applyFill="1" applyBorder="1" applyProtection="1"/>
    <xf numFmtId="164" fontId="0" fillId="0" borderId="21" xfId="1" applyNumberFormat="1" applyFont="1" applyFill="1" applyBorder="1" applyProtection="1"/>
    <xf numFmtId="165" fontId="21" fillId="5" borderId="0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>
      <alignment horizontal="right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4" fillId="5" borderId="0" xfId="2" applyFont="1" applyFill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center"/>
    </xf>
    <xf numFmtId="37" fontId="7" fillId="4" borderId="64" xfId="3" applyNumberFormat="1" applyFont="1" applyFill="1" applyBorder="1" applyProtection="1"/>
    <xf numFmtId="37" fontId="12" fillId="5" borderId="27" xfId="1" applyNumberFormat="1" applyFont="1" applyFill="1" applyBorder="1" applyAlignment="1" applyProtection="1">
      <protection locked="0"/>
    </xf>
    <xf numFmtId="37" fontId="12" fillId="5" borderId="22" xfId="1" applyNumberFormat="1" applyFont="1" applyFill="1" applyBorder="1" applyAlignment="1" applyProtection="1">
      <protection locked="0"/>
    </xf>
    <xf numFmtId="37" fontId="12" fillId="5" borderId="65" xfId="1" applyNumberFormat="1" applyFont="1" applyFill="1" applyBorder="1" applyAlignment="1" applyProtection="1">
      <protection locked="0"/>
    </xf>
    <xf numFmtId="37" fontId="6" fillId="4" borderId="9" xfId="3" applyNumberFormat="1" applyFont="1" applyFill="1" applyBorder="1" applyProtection="1"/>
    <xf numFmtId="37" fontId="7" fillId="5" borderId="8" xfId="1" applyNumberFormat="1" applyFont="1" applyFill="1" applyBorder="1" applyProtection="1"/>
    <xf numFmtId="37" fontId="7" fillId="5" borderId="59" xfId="1" applyNumberFormat="1" applyFont="1" applyFill="1" applyBorder="1" applyProtection="1"/>
    <xf numFmtId="164" fontId="6" fillId="3" borderId="66" xfId="1" applyNumberFormat="1" applyFont="1" applyFill="1" applyBorder="1" applyProtection="1"/>
    <xf numFmtId="164" fontId="6" fillId="3" borderId="67" xfId="1" applyNumberFormat="1" applyFont="1" applyFill="1" applyBorder="1" applyProtection="1"/>
    <xf numFmtId="164" fontId="7" fillId="5" borderId="0" xfId="1" applyNumberFormat="1" applyFont="1" applyFill="1" applyBorder="1" applyProtection="1"/>
    <xf numFmtId="164" fontId="7" fillId="5" borderId="17" xfId="1" applyNumberFormat="1" applyFont="1" applyFill="1" applyBorder="1" applyProtection="1"/>
    <xf numFmtId="164" fontId="6" fillId="3" borderId="66" xfId="1" applyNumberFormat="1" applyFont="1" applyFill="1" applyBorder="1" applyAlignment="1" applyProtection="1">
      <alignment horizontal="right"/>
    </xf>
    <xf numFmtId="166" fontId="2" fillId="4" borderId="53" xfId="3" quotePrefix="1" applyFont="1" applyFill="1" applyBorder="1" applyAlignment="1" applyProtection="1">
      <alignment horizontal="right"/>
    </xf>
    <xf numFmtId="168" fontId="5" fillId="5" borderId="0" xfId="3" applyNumberFormat="1" applyFill="1" applyProtection="1"/>
    <xf numFmtId="165" fontId="19" fillId="5" borderId="68" xfId="2" applyFont="1" applyFill="1" applyBorder="1" applyAlignment="1" applyProtection="1"/>
    <xf numFmtId="0" fontId="2" fillId="2" borderId="69" xfId="0" quotePrefix="1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horizontal="right"/>
    </xf>
    <xf numFmtId="37" fontId="15" fillId="7" borderId="59" xfId="0" applyNumberFormat="1" applyFont="1" applyFill="1" applyBorder="1" applyAlignment="1" applyProtection="1"/>
    <xf numFmtId="37" fontId="0" fillId="2" borderId="23" xfId="0" applyNumberFormat="1" applyFill="1" applyBorder="1" applyProtection="1"/>
    <xf numFmtId="37" fontId="14" fillId="2" borderId="59" xfId="0" applyNumberFormat="1" applyFont="1" applyFill="1" applyBorder="1" applyAlignment="1" applyProtection="1">
      <alignment horizontal="center"/>
    </xf>
    <xf numFmtId="37" fontId="0" fillId="0" borderId="23" xfId="1" applyNumberFormat="1" applyFont="1" applyFill="1" applyBorder="1" applyProtection="1">
      <protection locked="0"/>
    </xf>
    <xf numFmtId="39" fontId="15" fillId="7" borderId="38" xfId="0" applyNumberFormat="1" applyFont="1" applyFill="1" applyBorder="1" applyAlignment="1" applyProtection="1"/>
    <xf numFmtId="39" fontId="14" fillId="2" borderId="38" xfId="0" applyNumberFormat="1" applyFont="1" applyFill="1" applyBorder="1" applyAlignment="1" applyProtection="1">
      <alignment horizontal="center"/>
    </xf>
    <xf numFmtId="39" fontId="0" fillId="0" borderId="39" xfId="1" applyNumberFormat="1" applyFont="1" applyFill="1" applyBorder="1" applyProtection="1"/>
    <xf numFmtId="39" fontId="0" fillId="0" borderId="67" xfId="1" applyNumberFormat="1" applyFont="1" applyFill="1" applyBorder="1" applyProtection="1"/>
    <xf numFmtId="37" fontId="0" fillId="0" borderId="59" xfId="1" applyNumberFormat="1" applyFont="1" applyFill="1" applyBorder="1" applyProtection="1">
      <protection locked="0"/>
    </xf>
    <xf numFmtId="39" fontId="0" fillId="0" borderId="38" xfId="1" applyNumberFormat="1" applyFont="1" applyFill="1" applyBorder="1" applyProtection="1"/>
    <xf numFmtId="37" fontId="15" fillId="7" borderId="5" xfId="0" applyNumberFormat="1" applyFont="1" applyFill="1" applyBorder="1" applyAlignment="1" applyProtection="1"/>
    <xf numFmtId="39" fontId="15" fillId="7" borderId="48" xfId="0" applyNumberFormat="1" applyFont="1" applyFill="1" applyBorder="1" applyAlignment="1" applyProtection="1"/>
    <xf numFmtId="37" fontId="0" fillId="0" borderId="5" xfId="1" applyNumberFormat="1" applyFont="1" applyFill="1" applyBorder="1" applyProtection="1">
      <protection locked="0"/>
    </xf>
    <xf numFmtId="37" fontId="0" fillId="0" borderId="48" xfId="1" applyNumberFormat="1" applyFont="1" applyFill="1" applyBorder="1" applyProtection="1"/>
    <xf numFmtId="37" fontId="0" fillId="0" borderId="26" xfId="1" applyNumberFormat="1" applyFont="1" applyFill="1" applyBorder="1" applyProtection="1">
      <protection locked="0"/>
    </xf>
    <xf numFmtId="37" fontId="0" fillId="0" borderId="66" xfId="1" applyNumberFormat="1" applyFont="1" applyFill="1" applyBorder="1" applyProtection="1"/>
    <xf numFmtId="37" fontId="0" fillId="0" borderId="67" xfId="1" applyNumberFormat="1" applyFont="1" applyFill="1" applyBorder="1" applyProtection="1"/>
    <xf numFmtId="37" fontId="0" fillId="0" borderId="26" xfId="1" applyNumberFormat="1" applyFont="1" applyFill="1" applyBorder="1" applyProtection="1"/>
    <xf numFmtId="37" fontId="0" fillId="0" borderId="5" xfId="1" applyNumberFormat="1" applyFont="1" applyFill="1" applyBorder="1" applyProtection="1"/>
    <xf numFmtId="37" fontId="2" fillId="5" borderId="0" xfId="1" applyNumberFormat="1" applyFont="1" applyFill="1" applyBorder="1" applyProtection="1"/>
    <xf numFmtId="37" fontId="34" fillId="5" borderId="0" xfId="0" applyNumberFormat="1" applyFont="1" applyFill="1" applyBorder="1" applyProtection="1"/>
    <xf numFmtId="37" fontId="2" fillId="5" borderId="17" xfId="1" applyNumberFormat="1" applyFont="1" applyFill="1" applyBorder="1" applyProtection="1"/>
    <xf numFmtId="37" fontId="0" fillId="2" borderId="66" xfId="0" applyNumberFormat="1" applyFill="1" applyBorder="1" applyProtection="1"/>
    <xf numFmtId="37" fontId="0" fillId="2" borderId="67" xfId="0" applyNumberFormat="1" applyFill="1" applyBorder="1" applyProtection="1"/>
    <xf numFmtId="37" fontId="5" fillId="5" borderId="0" xfId="2" applyNumberFormat="1" applyFill="1" applyBorder="1" applyAlignment="1" applyProtection="1"/>
    <xf numFmtId="37" fontId="5" fillId="5" borderId="17" xfId="2" applyNumberFormat="1" applyFill="1" applyBorder="1" applyAlignment="1" applyProtection="1"/>
    <xf numFmtId="0" fontId="14" fillId="0" borderId="28" xfId="0" applyFont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center"/>
    </xf>
    <xf numFmtId="37" fontId="15" fillId="7" borderId="59" xfId="0" applyNumberFormat="1" applyFont="1" applyFill="1" applyBorder="1" applyProtection="1"/>
    <xf numFmtId="0" fontId="2" fillId="2" borderId="7" xfId="0" applyFont="1" applyFill="1" applyBorder="1" applyAlignment="1" applyProtection="1"/>
    <xf numFmtId="0" fontId="2" fillId="8" borderId="28" xfId="0" applyFont="1" applyFill="1" applyBorder="1" applyAlignment="1" applyProtection="1">
      <alignment horizontal="center"/>
    </xf>
    <xf numFmtId="164" fontId="32" fillId="5" borderId="0" xfId="1" applyNumberFormat="1" applyFont="1" applyFill="1" applyBorder="1" applyProtection="1">
      <protection locked="0"/>
    </xf>
    <xf numFmtId="0" fontId="2" fillId="8" borderId="8" xfId="0" applyFont="1" applyFill="1" applyBorder="1" applyAlignment="1" applyProtection="1">
      <alignment horizontal="center" wrapText="1"/>
    </xf>
    <xf numFmtId="0" fontId="2" fillId="8" borderId="5" xfId="0" applyFont="1" applyFill="1" applyBorder="1" applyAlignment="1" applyProtection="1">
      <alignment horizontal="center" wrapText="1"/>
    </xf>
    <xf numFmtId="0" fontId="2" fillId="8" borderId="59" xfId="0" applyFont="1" applyFill="1" applyBorder="1" applyAlignment="1" applyProtection="1">
      <alignment horizontal="center" wrapText="1"/>
    </xf>
    <xf numFmtId="0" fontId="15" fillId="7" borderId="59" xfId="0" applyFont="1" applyFill="1" applyBorder="1" applyAlignment="1" applyProtection="1">
      <alignment horizontal="left" wrapText="1"/>
    </xf>
    <xf numFmtId="39" fontId="32" fillId="5" borderId="39" xfId="1" applyNumberFormat="1" applyFont="1" applyFill="1" applyBorder="1" applyProtection="1"/>
    <xf numFmtId="164" fontId="32" fillId="5" borderId="17" xfId="1" applyNumberFormat="1" applyFont="1" applyFill="1" applyBorder="1" applyProtection="1"/>
    <xf numFmtId="0" fontId="2" fillId="5" borderId="0" xfId="0" applyFont="1" applyFill="1" applyBorder="1" applyAlignment="1" applyProtection="1">
      <alignment horizontal="center"/>
    </xf>
    <xf numFmtId="164" fontId="32" fillId="5" borderId="60" xfId="1" applyNumberFormat="1" applyFont="1" applyFill="1" applyBorder="1" applyProtection="1">
      <protection locked="0"/>
    </xf>
    <xf numFmtId="164" fontId="32" fillId="5" borderId="70" xfId="1" applyNumberFormat="1" applyFont="1" applyFill="1" applyBorder="1" applyProtection="1"/>
    <xf numFmtId="37" fontId="32" fillId="5" borderId="24" xfId="1" applyNumberFormat="1" applyFont="1" applyFill="1" applyBorder="1" applyProtection="1">
      <protection locked="0"/>
    </xf>
    <xf numFmtId="37" fontId="32" fillId="5" borderId="33" xfId="1" applyNumberFormat="1" applyFont="1" applyFill="1" applyBorder="1" applyProtection="1">
      <protection locked="0"/>
    </xf>
    <xf numFmtId="0" fontId="2" fillId="0" borderId="66" xfId="0" applyFont="1" applyBorder="1" applyAlignment="1" applyProtection="1">
      <alignment horizontal="center"/>
    </xf>
    <xf numFmtId="0" fontId="2" fillId="5" borderId="71" xfId="0" applyFont="1" applyFill="1" applyBorder="1" applyAlignment="1" applyProtection="1">
      <alignment horizontal="center"/>
    </xf>
    <xf numFmtId="0" fontId="2" fillId="5" borderId="72" xfId="0" applyFont="1" applyFill="1" applyBorder="1" applyAlignment="1" applyProtection="1">
      <alignment horizontal="center"/>
    </xf>
    <xf numFmtId="0" fontId="2" fillId="5" borderId="73" xfId="0" applyFont="1" applyFill="1" applyBorder="1" applyAlignment="1" applyProtection="1">
      <alignment horizontal="center"/>
    </xf>
    <xf numFmtId="165" fontId="4" fillId="5" borderId="0" xfId="2" applyFont="1" applyFill="1" applyBorder="1" applyAlignment="1" applyProtection="1"/>
    <xf numFmtId="165" fontId="4" fillId="5" borderId="0" xfId="2" applyFont="1" applyFill="1" applyBorder="1" applyAlignment="1" applyProtection="1">
      <alignment wrapText="1"/>
    </xf>
    <xf numFmtId="0" fontId="15" fillId="7" borderId="5" xfId="0" applyFont="1" applyFill="1" applyBorder="1" applyAlignment="1" applyProtection="1">
      <alignment horizontal="left" wrapText="1"/>
    </xf>
    <xf numFmtId="37" fontId="15" fillId="7" borderId="5" xfId="0" applyNumberFormat="1" applyFont="1" applyFill="1" applyBorder="1" applyProtection="1"/>
    <xf numFmtId="0" fontId="2" fillId="5" borderId="66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right" wrapText="1"/>
    </xf>
    <xf numFmtId="37" fontId="14" fillId="2" borderId="23" xfId="0" applyNumberFormat="1" applyFont="1" applyFill="1" applyBorder="1" applyAlignment="1" applyProtection="1">
      <alignment horizontal="center"/>
    </xf>
    <xf numFmtId="39" fontId="14" fillId="2" borderId="39" xfId="0" applyNumberFormat="1" applyFont="1" applyFill="1" applyBorder="1" applyAlignment="1" applyProtection="1">
      <alignment horizontal="center"/>
    </xf>
    <xf numFmtId="37" fontId="32" fillId="5" borderId="59" xfId="1" applyNumberFormat="1" applyFont="1" applyFill="1" applyBorder="1" applyProtection="1">
      <protection locked="0"/>
    </xf>
    <xf numFmtId="39" fontId="32" fillId="5" borderId="38" xfId="1" applyNumberFormat="1" applyFont="1" applyFill="1" applyBorder="1" applyProtection="1"/>
    <xf numFmtId="37" fontId="32" fillId="5" borderId="23" xfId="1" applyNumberFormat="1" applyFont="1" applyFill="1" applyBorder="1" applyProtection="1">
      <protection locked="0"/>
    </xf>
    <xf numFmtId="39" fontId="32" fillId="5" borderId="67" xfId="1" applyNumberFormat="1" applyFont="1" applyFill="1" applyBorder="1" applyProtection="1"/>
    <xf numFmtId="164" fontId="32" fillId="5" borderId="17" xfId="1" applyNumberFormat="1" applyFont="1" applyFill="1" applyBorder="1" applyProtection="1"/>
    <xf numFmtId="0" fontId="14" fillId="5" borderId="74" xfId="0" applyFont="1" applyFill="1" applyBorder="1" applyAlignment="1" applyProtection="1">
      <alignment horizontal="center"/>
    </xf>
    <xf numFmtId="0" fontId="14" fillId="5" borderId="14" xfId="0" quotePrefix="1" applyFont="1" applyFill="1" applyBorder="1" applyAlignment="1" applyProtection="1">
      <alignment horizontal="right"/>
    </xf>
    <xf numFmtId="0" fontId="14" fillId="5" borderId="14" xfId="0" applyFont="1" applyFill="1" applyBorder="1" applyAlignment="1" applyProtection="1">
      <alignment horizontal="right"/>
    </xf>
    <xf numFmtId="0" fontId="14" fillId="5" borderId="20" xfId="0" applyFont="1" applyFill="1" applyBorder="1" applyAlignment="1" applyProtection="1">
      <alignment horizontal="right"/>
    </xf>
    <xf numFmtId="0" fontId="2" fillId="5" borderId="11" xfId="0" applyFont="1" applyFill="1" applyBorder="1" applyAlignment="1" applyProtection="1">
      <alignment horizontal="center"/>
    </xf>
    <xf numFmtId="164" fontId="32" fillId="5" borderId="21" xfId="1" applyNumberFormat="1" applyFont="1" applyFill="1" applyBorder="1" applyProtection="1"/>
    <xf numFmtId="165" fontId="5" fillId="5" borderId="14" xfId="2" applyFill="1" applyBorder="1" applyAlignment="1" applyProtection="1">
      <alignment vertical="top"/>
      <protection locked="0"/>
    </xf>
    <xf numFmtId="165" fontId="5" fillId="5" borderId="0" xfId="2" applyFill="1" applyBorder="1" applyAlignment="1" applyProtection="1">
      <alignment vertical="top"/>
      <protection locked="0"/>
    </xf>
    <xf numFmtId="165" fontId="5" fillId="5" borderId="20" xfId="2" applyFill="1" applyBorder="1" applyAlignment="1" applyProtection="1">
      <alignment vertical="top"/>
      <protection locked="0"/>
    </xf>
    <xf numFmtId="165" fontId="5" fillId="5" borderId="11" xfId="2" applyFill="1" applyBorder="1" applyAlignment="1" applyProtection="1">
      <alignment vertical="top"/>
      <protection locked="0"/>
    </xf>
    <xf numFmtId="165" fontId="5" fillId="5" borderId="11" xfId="2" applyFill="1" applyBorder="1" applyAlignment="1" applyProtection="1">
      <alignment horizontal="left" vertical="top"/>
      <protection locked="0"/>
    </xf>
    <xf numFmtId="165" fontId="4" fillId="5" borderId="11" xfId="2" applyFont="1" applyFill="1" applyBorder="1" applyAlignment="1" applyProtection="1">
      <alignment vertical="top"/>
      <protection locked="0"/>
    </xf>
    <xf numFmtId="165" fontId="4" fillId="5" borderId="21" xfId="2" applyFont="1" applyFill="1" applyBorder="1" applyAlignment="1" applyProtection="1">
      <alignment vertical="top"/>
      <protection locked="0"/>
    </xf>
    <xf numFmtId="165" fontId="5" fillId="5" borderId="0" xfId="2" applyFill="1" applyBorder="1" applyAlignment="1" applyProtection="1">
      <alignment horizontal="left" vertical="top"/>
      <protection locked="0"/>
    </xf>
    <xf numFmtId="37" fontId="15" fillId="7" borderId="28" xfId="0" applyNumberFormat="1" applyFont="1" applyFill="1" applyBorder="1" applyProtection="1"/>
    <xf numFmtId="37" fontId="0" fillId="2" borderId="32" xfId="0" applyNumberFormat="1" applyFill="1" applyBorder="1" applyProtection="1"/>
    <xf numFmtId="0" fontId="2" fillId="2" borderId="8" xfId="0" applyFont="1" applyFill="1" applyBorder="1" applyAlignment="1" applyProtection="1"/>
    <xf numFmtId="0" fontId="2" fillId="2" borderId="5" xfId="0" applyFont="1" applyFill="1" applyBorder="1" applyAlignment="1" applyProtection="1">
      <alignment horizontal="center"/>
    </xf>
    <xf numFmtId="0" fontId="2" fillId="8" borderId="59" xfId="0" applyFont="1" applyFill="1" applyBorder="1" applyAlignment="1" applyProtection="1">
      <alignment horizontal="center"/>
    </xf>
    <xf numFmtId="0" fontId="2" fillId="5" borderId="59" xfId="0" applyFont="1" applyFill="1" applyBorder="1" applyAlignment="1" applyProtection="1">
      <alignment horizontal="center" wrapText="1"/>
    </xf>
    <xf numFmtId="0" fontId="2" fillId="5" borderId="28" xfId="0" applyFont="1" applyFill="1" applyBorder="1" applyAlignment="1" applyProtection="1">
      <alignment horizontal="center"/>
    </xf>
    <xf numFmtId="0" fontId="2" fillId="5" borderId="59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  <xf numFmtId="0" fontId="2" fillId="5" borderId="38" xfId="0" applyFont="1" applyFill="1" applyBorder="1" applyAlignment="1" applyProtection="1">
      <alignment horizontal="center"/>
    </xf>
    <xf numFmtId="165" fontId="19" fillId="5" borderId="75" xfId="2" quotePrefix="1" applyFont="1" applyFill="1" applyBorder="1" applyAlignment="1" applyProtection="1">
      <alignment horizontal="right" vertical="top"/>
    </xf>
    <xf numFmtId="165" fontId="35" fillId="5" borderId="0" xfId="2" applyFont="1" applyFill="1" applyProtection="1"/>
    <xf numFmtId="165" fontId="5" fillId="5" borderId="0" xfId="2" applyFill="1" applyBorder="1" applyAlignment="1" applyProtection="1">
      <alignment horizontal="left" vertical="top" wrapText="1"/>
      <protection locked="0"/>
    </xf>
    <xf numFmtId="165" fontId="21" fillId="5" borderId="0" xfId="2" applyFont="1" applyFill="1" applyBorder="1" applyAlignment="1" applyProtection="1">
      <alignment horizontal="center"/>
    </xf>
    <xf numFmtId="0" fontId="14" fillId="0" borderId="4" xfId="0" applyFont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right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4" fillId="5" borderId="0" xfId="2" applyFont="1" applyFill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center"/>
    </xf>
    <xf numFmtId="165" fontId="21" fillId="5" borderId="0" xfId="2" applyFont="1" applyFill="1" applyBorder="1" applyAlignment="1" applyProtection="1">
      <alignment horizontal="center"/>
    </xf>
    <xf numFmtId="166" fontId="7" fillId="5" borderId="0" xfId="3" applyFont="1" applyFill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horizontal="left"/>
    </xf>
    <xf numFmtId="0" fontId="2" fillId="2" borderId="32" xfId="0" applyFont="1" applyFill="1" applyBorder="1" applyAlignment="1" applyProtection="1">
      <alignment horizontal="centerContinuous"/>
    </xf>
    <xf numFmtId="0" fontId="2" fillId="2" borderId="23" xfId="0" applyFont="1" applyFill="1" applyBorder="1" applyAlignment="1" applyProtection="1">
      <alignment horizontal="centerContinuous"/>
    </xf>
    <xf numFmtId="166" fontId="6" fillId="0" borderId="76" xfId="3" applyFont="1" applyBorder="1" applyAlignment="1" applyProtection="1">
      <alignment horizontal="center"/>
    </xf>
    <xf numFmtId="37" fontId="7" fillId="5" borderId="24" xfId="3" applyNumberFormat="1" applyFont="1" applyFill="1" applyBorder="1" applyAlignment="1" applyProtection="1">
      <protection locked="0"/>
    </xf>
    <xf numFmtId="165" fontId="21" fillId="5" borderId="0" xfId="2" applyFont="1" applyFill="1" applyBorder="1" applyAlignment="1" applyProtection="1">
      <alignment horizontal="center"/>
    </xf>
    <xf numFmtId="165" fontId="4" fillId="5" borderId="0" xfId="2" applyFont="1" applyFill="1" applyBorder="1" applyAlignment="1" applyProtection="1">
      <alignment horizontal="left"/>
    </xf>
    <xf numFmtId="165" fontId="21" fillId="5" borderId="0" xfId="2" applyFont="1" applyFill="1" applyBorder="1" applyAlignment="1" applyProtection="1">
      <alignment horizontal="center"/>
    </xf>
    <xf numFmtId="166" fontId="7" fillId="5" borderId="6" xfId="3" applyFont="1" applyFill="1" applyBorder="1" applyAlignment="1" applyProtection="1">
      <alignment horizontal="left"/>
    </xf>
    <xf numFmtId="166" fontId="7" fillId="5" borderId="26" xfId="3" applyFont="1" applyFill="1" applyBorder="1" applyAlignment="1" applyProtection="1">
      <alignment horizontal="left"/>
    </xf>
    <xf numFmtId="14" fontId="4" fillId="5" borderId="77" xfId="2" applyNumberFormat="1" applyFont="1" applyFill="1" applyBorder="1" applyAlignment="1" applyProtection="1">
      <alignment horizontal="center"/>
    </xf>
    <xf numFmtId="166" fontId="7" fillId="5" borderId="7" xfId="3" applyFont="1" applyFill="1" applyBorder="1" applyAlignment="1" applyProtection="1">
      <alignment horizontal="left"/>
    </xf>
    <xf numFmtId="165" fontId="4" fillId="5" borderId="11" xfId="2" applyFont="1" applyFill="1" applyBorder="1" applyAlignment="1" applyProtection="1">
      <alignment horizontal="left" vertical="top"/>
    </xf>
    <xf numFmtId="166" fontId="7" fillId="5" borderId="0" xfId="3" applyFont="1" applyFill="1" applyBorder="1" applyAlignment="1" applyProtection="1">
      <alignment horizontal="left"/>
    </xf>
    <xf numFmtId="0" fontId="2" fillId="8" borderId="10" xfId="0" applyFont="1" applyFill="1" applyBorder="1" applyAlignment="1" applyProtection="1">
      <alignment horizontal="center" wrapText="1"/>
    </xf>
    <xf numFmtId="0" fontId="14" fillId="5" borderId="32" xfId="0" applyFont="1" applyFill="1" applyBorder="1" applyAlignment="1" applyProtection="1">
      <alignment horizontal="left"/>
    </xf>
    <xf numFmtId="0" fontId="14" fillId="5" borderId="4" xfId="0" applyFont="1" applyFill="1" applyBorder="1" applyAlignment="1" applyProtection="1">
      <alignment horizontal="left"/>
    </xf>
    <xf numFmtId="0" fontId="14" fillId="5" borderId="33" xfId="0" applyFont="1" applyFill="1" applyBorder="1" applyAlignment="1" applyProtection="1">
      <alignment horizontal="left"/>
    </xf>
    <xf numFmtId="0" fontId="2" fillId="8" borderId="14" xfId="0" applyFont="1" applyFill="1" applyBorder="1" applyAlignment="1" applyProtection="1">
      <alignment horizontal="center" wrapText="1"/>
    </xf>
    <xf numFmtId="0" fontId="2" fillId="8" borderId="42" xfId="0" applyFont="1" applyFill="1" applyBorder="1" applyAlignment="1" applyProtection="1">
      <alignment horizontal="center" wrapText="1"/>
    </xf>
    <xf numFmtId="0" fontId="2" fillId="5" borderId="74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2" fillId="8" borderId="23" xfId="0" applyFont="1" applyFill="1" applyBorder="1" applyAlignment="1" applyProtection="1">
      <alignment horizontal="center" wrapText="1"/>
    </xf>
    <xf numFmtId="165" fontId="4" fillId="5" borderId="0" xfId="2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wrapText="1"/>
    </xf>
    <xf numFmtId="165" fontId="4" fillId="5" borderId="0" xfId="2" applyFont="1" applyFill="1" applyBorder="1" applyAlignment="1" applyProtection="1">
      <alignment horizontal="left"/>
    </xf>
    <xf numFmtId="165" fontId="4" fillId="5" borderId="78" xfId="2" applyFont="1" applyFill="1" applyBorder="1" applyAlignment="1" applyProtection="1">
      <alignment horizontal="center"/>
    </xf>
    <xf numFmtId="166" fontId="7" fillId="5" borderId="24" xfId="3" applyFont="1" applyFill="1" applyBorder="1" applyAlignment="1" applyProtection="1">
      <alignment horizontal="left"/>
      <protection locked="0"/>
    </xf>
    <xf numFmtId="166" fontId="7" fillId="5" borderId="33" xfId="3" quotePrefix="1" applyFont="1" applyFill="1" applyBorder="1" applyAlignment="1" applyProtection="1">
      <alignment horizontal="left"/>
      <protection locked="0"/>
    </xf>
    <xf numFmtId="166" fontId="7" fillId="5" borderId="33" xfId="3" applyFont="1" applyFill="1" applyBorder="1" applyAlignment="1" applyProtection="1">
      <alignment horizontal="left"/>
      <protection locked="0"/>
    </xf>
    <xf numFmtId="41" fontId="4" fillId="5" borderId="11" xfId="2" applyNumberFormat="1" applyFont="1" applyFill="1" applyBorder="1" applyAlignment="1" applyProtection="1">
      <alignment vertical="top"/>
    </xf>
    <xf numFmtId="41" fontId="4" fillId="5" borderId="21" xfId="2" applyNumberFormat="1" applyFont="1" applyFill="1" applyBorder="1" applyAlignment="1" applyProtection="1">
      <alignment vertical="top"/>
    </xf>
    <xf numFmtId="166" fontId="7" fillId="5" borderId="0" xfId="3" applyFont="1" applyFill="1" applyBorder="1" applyAlignment="1" applyProtection="1">
      <alignment horizontal="left"/>
      <protection locked="0"/>
    </xf>
    <xf numFmtId="166" fontId="7" fillId="5" borderId="0" xfId="3" quotePrefix="1" applyFont="1" applyFill="1" applyBorder="1" applyAlignment="1" applyProtection="1">
      <alignment horizontal="left"/>
      <protection locked="0"/>
    </xf>
    <xf numFmtId="164" fontId="12" fillId="5" borderId="0" xfId="1" applyNumberFormat="1" applyFont="1" applyFill="1" applyBorder="1" applyProtection="1"/>
    <xf numFmtId="37" fontId="28" fillId="5" borderId="11" xfId="3" applyNumberFormat="1" applyFont="1" applyFill="1" applyBorder="1" applyProtection="1"/>
    <xf numFmtId="37" fontId="12" fillId="5" borderId="11" xfId="3" applyNumberFormat="1" applyFont="1" applyFill="1" applyBorder="1" applyProtection="1"/>
    <xf numFmtId="166" fontId="7" fillId="5" borderId="24" xfId="3" quotePrefix="1" applyFont="1" applyFill="1" applyBorder="1" applyAlignment="1" applyProtection="1">
      <alignment horizontal="left"/>
      <protection locked="0"/>
    </xf>
    <xf numFmtId="165" fontId="5" fillId="5" borderId="0" xfId="2" applyFill="1" applyBorder="1" applyAlignment="1" applyProtection="1">
      <alignment horizontal="right" vertical="top" wrapText="1"/>
    </xf>
    <xf numFmtId="165" fontId="5" fillId="5" borderId="0" xfId="2" applyFill="1" applyBorder="1" applyAlignment="1" applyProtection="1">
      <alignment horizontal="left" vertical="top" wrapText="1"/>
    </xf>
    <xf numFmtId="37" fontId="32" fillId="5" borderId="66" xfId="1" applyNumberFormat="1" applyFont="1" applyFill="1" applyBorder="1" applyProtection="1"/>
    <xf numFmtId="0" fontId="14" fillId="0" borderId="14" xfId="0" quotePrefix="1" applyFont="1" applyBorder="1" applyAlignment="1" applyProtection="1">
      <alignment horizontal="righ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37" fontId="14" fillId="5" borderId="23" xfId="1" applyNumberFormat="1" applyFont="1" applyFill="1" applyBorder="1" applyProtection="1">
      <protection locked="0"/>
    </xf>
    <xf numFmtId="37" fontId="14" fillId="5" borderId="23" xfId="0" applyNumberFormat="1" applyFont="1" applyFill="1" applyBorder="1" applyProtection="1"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14" fillId="5" borderId="24" xfId="0" applyFont="1" applyFill="1" applyBorder="1" applyAlignment="1" applyProtection="1">
      <alignment horizontal="left"/>
      <protection locked="0"/>
    </xf>
    <xf numFmtId="37" fontId="14" fillId="5" borderId="59" xfId="0" applyNumberFormat="1" applyFont="1" applyFill="1" applyBorder="1" applyProtection="1">
      <protection locked="0"/>
    </xf>
    <xf numFmtId="37" fontId="32" fillId="5" borderId="74" xfId="1" applyNumberFormat="1" applyFont="1" applyFill="1" applyBorder="1" applyProtection="1"/>
    <xf numFmtId="0" fontId="14" fillId="5" borderId="59" xfId="0" applyFont="1" applyFill="1" applyBorder="1" applyAlignment="1" applyProtection="1">
      <alignment horizontal="left"/>
      <protection locked="0"/>
    </xf>
    <xf numFmtId="0" fontId="14" fillId="5" borderId="23" xfId="0" applyFont="1" applyFill="1" applyBorder="1" applyAlignment="1" applyProtection="1">
      <alignment horizontal="left"/>
      <protection locked="0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0" borderId="24" xfId="0" applyFont="1" applyBorder="1" applyAlignment="1" applyProtection="1">
      <alignment horizontal="left"/>
      <protection locked="0"/>
    </xf>
    <xf numFmtId="164" fontId="0" fillId="0" borderId="0" xfId="1" applyNumberFormat="1" applyFont="1" applyFill="1" applyBorder="1" applyProtection="1"/>
    <xf numFmtId="0" fontId="14" fillId="5" borderId="14" xfId="0" quotePrefix="1" applyFont="1" applyFill="1" applyBorder="1" applyAlignment="1" applyProtection="1">
      <alignment horizontal="right"/>
      <protection locked="0"/>
    </xf>
    <xf numFmtId="41" fontId="4" fillId="5" borderId="11" xfId="2" applyNumberFormat="1" applyFont="1" applyFill="1" applyBorder="1" applyAlignment="1" applyProtection="1">
      <alignment horizontal="left" vertical="top"/>
    </xf>
    <xf numFmtId="41" fontId="4" fillId="5" borderId="11" xfId="2" applyNumberFormat="1" applyFont="1" applyFill="1" applyBorder="1" applyAlignment="1" applyProtection="1">
      <alignment horizontal="center" vertical="top"/>
    </xf>
    <xf numFmtId="41" fontId="4" fillId="5" borderId="21" xfId="2" applyNumberFormat="1" applyFont="1" applyFill="1" applyBorder="1" applyAlignment="1" applyProtection="1">
      <alignment horizontal="center" vertical="top"/>
    </xf>
    <xf numFmtId="0" fontId="14" fillId="0" borderId="47" xfId="0" quotePrefix="1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6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4" fillId="0" borderId="26" xfId="0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165" fontId="4" fillId="5" borderId="14" xfId="2" applyFont="1" applyFill="1" applyBorder="1" applyAlignment="1" applyProtection="1">
      <alignment wrapText="1"/>
      <protection locked="0"/>
    </xf>
    <xf numFmtId="165" fontId="4" fillId="5" borderId="0" xfId="2" quotePrefix="1" applyFont="1" applyFill="1" applyBorder="1" applyAlignment="1" applyProtection="1">
      <alignment wrapText="1"/>
      <protection locked="0"/>
    </xf>
    <xf numFmtId="165" fontId="4" fillId="5" borderId="26" xfId="2" applyFont="1" applyFill="1" applyBorder="1" applyAlignment="1" applyProtection="1">
      <alignment wrapText="1"/>
      <protection locked="0"/>
    </xf>
    <xf numFmtId="165" fontId="5" fillId="5" borderId="0" xfId="2" applyFill="1" applyBorder="1" applyProtection="1">
      <protection locked="0"/>
    </xf>
    <xf numFmtId="165" fontId="4" fillId="5" borderId="0" xfId="2" applyFont="1" applyFill="1" applyBorder="1" applyAlignment="1" applyProtection="1">
      <alignment wrapText="1"/>
      <protection locked="0"/>
    </xf>
    <xf numFmtId="165" fontId="26" fillId="5" borderId="14" xfId="2" applyFont="1" applyFill="1" applyBorder="1" applyAlignment="1" applyProtection="1">
      <alignment wrapText="1"/>
      <protection locked="0"/>
    </xf>
    <xf numFmtId="165" fontId="5" fillId="5" borderId="14" xfId="2" applyFont="1" applyFill="1" applyBorder="1" applyAlignment="1" applyProtection="1">
      <alignment vertical="top" wrapText="1"/>
      <protection locked="0"/>
    </xf>
    <xf numFmtId="165" fontId="5" fillId="5" borderId="14" xfId="2" applyFont="1" applyFill="1" applyBorder="1" applyAlignment="1" applyProtection="1">
      <alignment vertical="top"/>
    </xf>
    <xf numFmtId="165" fontId="5" fillId="5" borderId="0" xfId="2" applyFont="1" applyFill="1" applyBorder="1" applyAlignment="1" applyProtection="1">
      <alignment horizontal="center" wrapText="1"/>
      <protection locked="0"/>
    </xf>
    <xf numFmtId="165" fontId="5" fillId="5" borderId="17" xfId="2" applyFont="1" applyFill="1" applyBorder="1" applyAlignment="1" applyProtection="1">
      <alignment horizontal="center" wrapText="1"/>
      <protection locked="0"/>
    </xf>
    <xf numFmtId="165" fontId="19" fillId="5" borderId="75" xfId="2" quotePrefix="1" applyFont="1" applyFill="1" applyBorder="1" applyAlignment="1" applyProtection="1">
      <alignment horizontal="right" vertical="top"/>
      <protection locked="0"/>
    </xf>
    <xf numFmtId="165" fontId="16" fillId="8" borderId="79" xfId="2" quotePrefix="1" applyFont="1" applyFill="1" applyBorder="1" applyAlignment="1" applyProtection="1">
      <alignment vertical="top"/>
      <protection locked="0"/>
    </xf>
    <xf numFmtId="165" fontId="17" fillId="8" borderId="19" xfId="2" applyFont="1" applyFill="1" applyBorder="1" applyAlignment="1" applyProtection="1">
      <alignment horizontal="left" vertical="top" wrapText="1"/>
      <protection locked="0"/>
    </xf>
    <xf numFmtId="165" fontId="17" fillId="8" borderId="77" xfId="2" applyFont="1" applyFill="1" applyBorder="1" applyAlignment="1" applyProtection="1">
      <alignment horizontal="left" vertical="top" wrapText="1"/>
      <protection locked="0"/>
    </xf>
    <xf numFmtId="166" fontId="7" fillId="5" borderId="6" xfId="3" applyFont="1" applyFill="1" applyBorder="1" applyAlignment="1" applyProtection="1">
      <alignment horizontal="left"/>
      <protection locked="0"/>
    </xf>
    <xf numFmtId="165" fontId="21" fillId="5" borderId="0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horizontal="left" vertical="top" wrapText="1"/>
    </xf>
    <xf numFmtId="14" fontId="4" fillId="5" borderId="77" xfId="2" applyNumberFormat="1" applyFont="1" applyFill="1" applyBorder="1" applyAlignment="1" applyProtection="1">
      <alignment horizontal="center"/>
    </xf>
    <xf numFmtId="0" fontId="2" fillId="8" borderId="42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0" fontId="2" fillId="5" borderId="74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2" fillId="8" borderId="23" xfId="0" applyFont="1" applyFill="1" applyBorder="1" applyAlignment="1" applyProtection="1">
      <alignment horizontal="center" wrapText="1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4" fillId="5" borderId="0" xfId="2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horizontal="left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>
      <alignment horizontal="center"/>
    </xf>
    <xf numFmtId="166" fontId="5" fillId="5" borderId="0" xfId="3" applyFill="1" applyProtection="1">
      <protection locked="0"/>
    </xf>
    <xf numFmtId="165" fontId="21" fillId="5" borderId="0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horizontal="left" vertical="top" wrapText="1"/>
    </xf>
    <xf numFmtId="14" fontId="4" fillId="5" borderId="77" xfId="2" applyNumberFormat="1" applyFont="1" applyFill="1" applyBorder="1" applyAlignment="1" applyProtection="1">
      <alignment horizontal="center"/>
    </xf>
    <xf numFmtId="0" fontId="2" fillId="8" borderId="42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4" fillId="5" borderId="0" xfId="2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horizontal="left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>
      <alignment horizontal="center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165" fontId="5" fillId="5" borderId="0" xfId="2" applyFill="1" applyBorder="1" applyAlignment="1" applyProtection="1">
      <alignment horizontal="left" vertical="top" wrapText="1"/>
    </xf>
    <xf numFmtId="165" fontId="21" fillId="5" borderId="0" xfId="2" applyFont="1" applyFill="1" applyBorder="1" applyAlignment="1" applyProtection="1">
      <alignment horizontal="center"/>
    </xf>
    <xf numFmtId="14" fontId="4" fillId="5" borderId="77" xfId="2" applyNumberFormat="1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 wrapText="1"/>
    </xf>
    <xf numFmtId="0" fontId="2" fillId="8" borderId="42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2" fillId="5" borderId="74" xfId="0" applyFont="1" applyFill="1" applyBorder="1" applyAlignment="1" applyProtection="1">
      <alignment horizontal="center"/>
    </xf>
    <xf numFmtId="0" fontId="2" fillId="8" borderId="23" xfId="0" applyFont="1" applyFill="1" applyBorder="1" applyAlignment="1" applyProtection="1">
      <alignment horizontal="center" wrapText="1"/>
    </xf>
    <xf numFmtId="165" fontId="4" fillId="5" borderId="0" xfId="2" applyFont="1" applyFill="1" applyBorder="1" applyAlignment="1" applyProtection="1">
      <alignment horizontal="right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center"/>
    </xf>
    <xf numFmtId="165" fontId="21" fillId="5" borderId="0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horizontal="left" vertical="top" wrapText="1"/>
    </xf>
    <xf numFmtId="14" fontId="4" fillId="5" borderId="77" xfId="2" applyNumberFormat="1" applyFont="1" applyFill="1" applyBorder="1" applyAlignment="1" applyProtection="1">
      <alignment horizontal="center"/>
    </xf>
    <xf numFmtId="0" fontId="2" fillId="8" borderId="42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2" fillId="5" borderId="74" xfId="0" applyFont="1" applyFill="1" applyBorder="1" applyAlignment="1" applyProtection="1">
      <alignment horizontal="center"/>
    </xf>
    <xf numFmtId="0" fontId="2" fillId="8" borderId="23" xfId="0" applyFont="1" applyFill="1" applyBorder="1" applyAlignment="1" applyProtection="1">
      <alignment horizontal="center" wrapText="1"/>
    </xf>
    <xf numFmtId="165" fontId="4" fillId="5" borderId="0" xfId="2" applyFont="1" applyFill="1" applyBorder="1" applyAlignment="1" applyProtection="1">
      <alignment horizontal="right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165" fontId="5" fillId="5" borderId="0" xfId="2" applyFill="1" applyBorder="1" applyAlignment="1" applyProtection="1">
      <alignment horizontal="left" vertical="top" wrapText="1"/>
      <protection locked="0"/>
    </xf>
    <xf numFmtId="165" fontId="4" fillId="5" borderId="0" xfId="2" applyFont="1" applyFill="1" applyBorder="1" applyAlignment="1" applyProtection="1">
      <alignment horizontal="left"/>
    </xf>
    <xf numFmtId="165" fontId="4" fillId="5" borderId="0" xfId="2" applyFont="1" applyFill="1" applyBorder="1" applyAlignment="1" applyProtection="1">
      <alignment horizontal="center"/>
    </xf>
    <xf numFmtId="165" fontId="19" fillId="5" borderId="12" xfId="2" applyFont="1" applyFill="1" applyBorder="1" applyAlignment="1" applyProtection="1">
      <alignment horizontal="center" vertical="top"/>
      <protection locked="0"/>
    </xf>
    <xf numFmtId="165" fontId="19" fillId="5" borderId="13" xfId="2" applyFont="1" applyFill="1" applyBorder="1" applyAlignment="1" applyProtection="1">
      <alignment horizontal="center" vertical="top"/>
      <protection locked="0"/>
    </xf>
    <xf numFmtId="165" fontId="19" fillId="5" borderId="18" xfId="2" applyFont="1" applyFill="1" applyBorder="1" applyAlignment="1" applyProtection="1">
      <alignment horizontal="center" vertical="top"/>
      <protection locked="0"/>
    </xf>
    <xf numFmtId="165" fontId="19" fillId="5" borderId="20" xfId="2" applyFont="1" applyFill="1" applyBorder="1" applyAlignment="1" applyProtection="1">
      <alignment horizontal="center" vertical="top"/>
      <protection locked="0"/>
    </xf>
    <xf numFmtId="165" fontId="19" fillId="5" borderId="11" xfId="2" applyFont="1" applyFill="1" applyBorder="1" applyAlignment="1" applyProtection="1">
      <alignment horizontal="center" vertical="top"/>
      <protection locked="0"/>
    </xf>
    <xf numFmtId="165" fontId="19" fillId="5" borderId="21" xfId="2" applyFont="1" applyFill="1" applyBorder="1" applyAlignment="1" applyProtection="1">
      <alignment horizontal="center" vertical="top"/>
      <protection locked="0"/>
    </xf>
    <xf numFmtId="165" fontId="19" fillId="2" borderId="84" xfId="2" applyFont="1" applyFill="1" applyBorder="1" applyAlignment="1" applyProtection="1">
      <alignment horizontal="center"/>
    </xf>
    <xf numFmtId="165" fontId="19" fillId="2" borderId="81" xfId="2" applyFont="1" applyFill="1" applyBorder="1" applyAlignment="1" applyProtection="1">
      <alignment horizontal="center"/>
    </xf>
    <xf numFmtId="165" fontId="19" fillId="2" borderId="85" xfId="2" applyFont="1" applyFill="1" applyBorder="1" applyAlignment="1" applyProtection="1">
      <alignment horizontal="center"/>
    </xf>
    <xf numFmtId="165" fontId="19" fillId="5" borderId="75" xfId="2" applyFont="1" applyFill="1" applyBorder="1" applyAlignment="1" applyProtection="1">
      <alignment horizontal="center"/>
    </xf>
    <xf numFmtId="165" fontId="19" fillId="5" borderId="78" xfId="2" applyFont="1" applyFill="1" applyBorder="1" applyAlignment="1" applyProtection="1">
      <alignment horizontal="center"/>
    </xf>
    <xf numFmtId="165" fontId="19" fillId="5" borderId="86" xfId="2" applyFont="1" applyFill="1" applyBorder="1" applyAlignment="1" applyProtection="1">
      <alignment horizontal="center"/>
    </xf>
    <xf numFmtId="165" fontId="19" fillId="2" borderId="80" xfId="2" applyFont="1" applyFill="1" applyBorder="1" applyAlignment="1" applyProtection="1">
      <alignment horizontal="center"/>
    </xf>
    <xf numFmtId="165" fontId="19" fillId="2" borderId="82" xfId="2" applyFont="1" applyFill="1" applyBorder="1" applyAlignment="1" applyProtection="1">
      <alignment horizontal="center"/>
    </xf>
    <xf numFmtId="14" fontId="19" fillId="5" borderId="75" xfId="2" applyNumberFormat="1" applyFont="1" applyFill="1" applyBorder="1" applyAlignment="1" applyProtection="1">
      <alignment horizontal="center"/>
    </xf>
    <xf numFmtId="14" fontId="19" fillId="5" borderId="78" xfId="2" applyNumberFormat="1" applyFont="1" applyFill="1" applyBorder="1" applyAlignment="1" applyProtection="1">
      <alignment horizontal="center"/>
    </xf>
    <xf numFmtId="14" fontId="19" fillId="5" borderId="86" xfId="2" applyNumberFormat="1" applyFont="1" applyFill="1" applyBorder="1" applyAlignment="1" applyProtection="1">
      <alignment horizontal="center"/>
    </xf>
    <xf numFmtId="165" fontId="19" fillId="5" borderId="12" xfId="2" applyFont="1" applyFill="1" applyBorder="1" applyAlignment="1" applyProtection="1">
      <alignment horizontal="left" vertical="top"/>
    </xf>
    <xf numFmtId="165" fontId="19" fillId="5" borderId="13" xfId="2" applyFont="1" applyFill="1" applyBorder="1" applyAlignment="1" applyProtection="1">
      <alignment horizontal="left" vertical="top"/>
    </xf>
    <xf numFmtId="165" fontId="19" fillId="5" borderId="18" xfId="2" applyFont="1" applyFill="1" applyBorder="1" applyAlignment="1" applyProtection="1">
      <alignment horizontal="left" vertical="top"/>
    </xf>
    <xf numFmtId="165" fontId="19" fillId="5" borderId="20" xfId="2" applyFont="1" applyFill="1" applyBorder="1" applyAlignment="1" applyProtection="1">
      <alignment horizontal="left" vertical="top"/>
    </xf>
    <xf numFmtId="165" fontId="19" fillId="5" borderId="11" xfId="2" applyFont="1" applyFill="1" applyBorder="1" applyAlignment="1" applyProtection="1">
      <alignment horizontal="left" vertical="top"/>
    </xf>
    <xf numFmtId="165" fontId="19" fillId="5" borderId="21" xfId="2" applyFont="1" applyFill="1" applyBorder="1" applyAlignment="1" applyProtection="1">
      <alignment horizontal="left" vertical="top"/>
    </xf>
    <xf numFmtId="165" fontId="19" fillId="5" borderId="19" xfId="2" applyFont="1" applyFill="1" applyBorder="1" applyAlignment="1" applyProtection="1">
      <alignment horizontal="left"/>
      <protection locked="0"/>
    </xf>
    <xf numFmtId="165" fontId="19" fillId="5" borderId="77" xfId="2" applyFont="1" applyFill="1" applyBorder="1" applyAlignment="1" applyProtection="1">
      <alignment horizontal="left"/>
      <protection locked="0"/>
    </xf>
    <xf numFmtId="165" fontId="16" fillId="5" borderId="10" xfId="2" applyFont="1" applyFill="1" applyBorder="1" applyAlignment="1" applyProtection="1">
      <alignment horizontal="center"/>
    </xf>
    <xf numFmtId="165" fontId="16" fillId="5" borderId="83" xfId="2" applyFont="1" applyFill="1" applyBorder="1" applyAlignment="1" applyProtection="1">
      <alignment horizontal="center"/>
    </xf>
    <xf numFmtId="165" fontId="18" fillId="5" borderId="0" xfId="2" applyFont="1" applyFill="1" applyBorder="1" applyAlignment="1" applyProtection="1">
      <alignment horizontal="center"/>
    </xf>
    <xf numFmtId="165" fontId="19" fillId="5" borderId="10" xfId="2" quotePrefix="1" applyFont="1" applyFill="1" applyBorder="1" applyAlignment="1" applyProtection="1">
      <alignment horizontal="center"/>
    </xf>
    <xf numFmtId="165" fontId="19" fillId="5" borderId="16" xfId="2" quotePrefix="1" applyFont="1" applyFill="1" applyBorder="1" applyAlignment="1" applyProtection="1">
      <alignment horizontal="center"/>
    </xf>
    <xf numFmtId="165" fontId="19" fillId="5" borderId="10" xfId="2" applyFont="1" applyFill="1" applyBorder="1" applyAlignment="1" applyProtection="1">
      <alignment horizontal="center"/>
    </xf>
    <xf numFmtId="165" fontId="19" fillId="5" borderId="83" xfId="2" applyFont="1" applyFill="1" applyBorder="1" applyAlignment="1" applyProtection="1">
      <alignment horizontal="center"/>
    </xf>
    <xf numFmtId="165" fontId="19" fillId="5" borderId="10" xfId="2" applyFont="1" applyFill="1" applyBorder="1" applyAlignment="1" applyProtection="1">
      <alignment horizontal="left"/>
      <protection locked="0"/>
    </xf>
    <xf numFmtId="165" fontId="19" fillId="5" borderId="16" xfId="2" applyFont="1" applyFill="1" applyBorder="1" applyAlignment="1" applyProtection="1">
      <alignment horizontal="left"/>
      <protection locked="0"/>
    </xf>
    <xf numFmtId="165" fontId="4" fillId="5" borderId="0" xfId="2" applyFont="1" applyFill="1" applyBorder="1" applyAlignment="1" applyProtection="1"/>
    <xf numFmtId="165" fontId="20" fillId="5" borderId="0" xfId="2" applyFont="1" applyFill="1" applyBorder="1" applyAlignment="1" applyProtection="1">
      <alignment horizontal="center"/>
    </xf>
    <xf numFmtId="165" fontId="19" fillId="5" borderId="14" xfId="2" applyFont="1" applyFill="1" applyBorder="1" applyAlignment="1" applyProtection="1">
      <alignment horizontal="left" vertical="top"/>
      <protection locked="0"/>
    </xf>
    <xf numFmtId="165" fontId="19" fillId="5" borderId="0" xfId="2" applyFont="1" applyFill="1" applyBorder="1" applyAlignment="1" applyProtection="1">
      <alignment horizontal="left" vertical="top"/>
      <protection locked="0"/>
    </xf>
    <xf numFmtId="165" fontId="19" fillId="5" borderId="17" xfId="2" applyFont="1" applyFill="1" applyBorder="1" applyAlignment="1" applyProtection="1">
      <alignment horizontal="left" vertical="top"/>
      <protection locked="0"/>
    </xf>
    <xf numFmtId="165" fontId="19" fillId="5" borderId="14" xfId="2" applyFont="1" applyFill="1" applyBorder="1" applyAlignment="1" applyProtection="1">
      <alignment horizontal="left" wrapText="1"/>
      <protection locked="0"/>
    </xf>
    <xf numFmtId="165" fontId="19" fillId="5" borderId="0" xfId="2" applyFont="1" applyFill="1" applyBorder="1" applyAlignment="1" applyProtection="1">
      <alignment horizontal="left" wrapText="1"/>
      <protection locked="0"/>
    </xf>
    <xf numFmtId="165" fontId="19" fillId="5" borderId="17" xfId="2" applyFont="1" applyFill="1" applyBorder="1" applyAlignment="1" applyProtection="1">
      <alignment horizontal="left" wrapText="1"/>
      <protection locked="0"/>
    </xf>
    <xf numFmtId="165" fontId="19" fillId="5" borderId="20" xfId="2" applyFont="1" applyFill="1" applyBorder="1" applyAlignment="1" applyProtection="1">
      <alignment horizontal="left" wrapText="1"/>
      <protection locked="0"/>
    </xf>
    <xf numFmtId="165" fontId="19" fillId="5" borderId="11" xfId="2" applyFont="1" applyFill="1" applyBorder="1" applyAlignment="1" applyProtection="1">
      <alignment horizontal="left" wrapText="1"/>
      <protection locked="0"/>
    </xf>
    <xf numFmtId="165" fontId="19" fillId="5" borderId="21" xfId="2" applyFont="1" applyFill="1" applyBorder="1" applyAlignment="1" applyProtection="1">
      <alignment horizontal="left" wrapText="1"/>
      <protection locked="0"/>
    </xf>
    <xf numFmtId="165" fontId="19" fillId="5" borderId="14" xfId="2" quotePrefix="1" applyFont="1" applyFill="1" applyBorder="1" applyAlignment="1" applyProtection="1">
      <alignment horizontal="center"/>
    </xf>
    <xf numFmtId="165" fontId="19" fillId="5" borderId="0" xfId="2" quotePrefix="1" applyFont="1" applyFill="1" applyBorder="1" applyAlignment="1" applyProtection="1">
      <alignment horizontal="center"/>
    </xf>
    <xf numFmtId="165" fontId="19" fillId="5" borderId="17" xfId="2" quotePrefix="1" applyFont="1" applyFill="1" applyBorder="1" applyAlignment="1" applyProtection="1">
      <alignment horizontal="center"/>
    </xf>
    <xf numFmtId="165" fontId="23" fillId="5" borderId="22" xfId="2" applyFont="1" applyFill="1" applyBorder="1" applyAlignment="1" applyProtection="1">
      <alignment horizontal="center"/>
    </xf>
    <xf numFmtId="165" fontId="23" fillId="5" borderId="45" xfId="2" applyFont="1" applyFill="1" applyBorder="1" applyAlignment="1" applyProtection="1">
      <alignment horizontal="center"/>
    </xf>
    <xf numFmtId="165" fontId="19" fillId="5" borderId="14" xfId="2" applyFont="1" applyFill="1" applyBorder="1" applyAlignment="1" applyProtection="1">
      <alignment horizontal="left" vertical="top" wrapText="1"/>
    </xf>
    <xf numFmtId="165" fontId="19" fillId="5" borderId="0" xfId="2" applyFont="1" applyFill="1" applyBorder="1" applyAlignment="1" applyProtection="1">
      <alignment horizontal="left" vertical="top" wrapText="1"/>
    </xf>
    <xf numFmtId="165" fontId="19" fillId="5" borderId="17" xfId="2" applyFont="1" applyFill="1" applyBorder="1" applyAlignment="1" applyProtection="1">
      <alignment horizontal="left" vertical="top" wrapText="1"/>
    </xf>
    <xf numFmtId="165" fontId="17" fillId="5" borderId="40" xfId="2" applyFont="1" applyFill="1" applyBorder="1" applyAlignment="1" applyProtection="1">
      <alignment horizontal="center" wrapText="1"/>
      <protection locked="0"/>
    </xf>
    <xf numFmtId="165" fontId="17" fillId="5" borderId="23" xfId="2" applyFont="1" applyFill="1" applyBorder="1" applyAlignment="1" applyProtection="1">
      <alignment horizontal="center"/>
      <protection locked="0"/>
    </xf>
    <xf numFmtId="165" fontId="17" fillId="5" borderId="23" xfId="2" applyFont="1" applyFill="1" applyBorder="1" applyAlignment="1" applyProtection="1">
      <alignment horizontal="center" wrapText="1"/>
      <protection locked="0"/>
    </xf>
    <xf numFmtId="165" fontId="17" fillId="5" borderId="39" xfId="2" applyFont="1" applyFill="1" applyBorder="1" applyAlignment="1" applyProtection="1">
      <alignment horizontal="center" wrapText="1"/>
      <protection locked="0"/>
    </xf>
    <xf numFmtId="165" fontId="21" fillId="5" borderId="0" xfId="2" applyFont="1" applyFill="1" applyBorder="1" applyAlignment="1" applyProtection="1">
      <alignment horizontal="center"/>
    </xf>
    <xf numFmtId="165" fontId="4" fillId="2" borderId="28" xfId="2" applyFont="1" applyFill="1" applyBorder="1" applyAlignment="1" applyProtection="1">
      <alignment horizontal="center"/>
    </xf>
    <xf numFmtId="165" fontId="4" fillId="2" borderId="10" xfId="2" applyFont="1" applyFill="1" applyBorder="1" applyAlignment="1" applyProtection="1">
      <alignment horizontal="center"/>
    </xf>
    <xf numFmtId="165" fontId="4" fillId="2" borderId="24" xfId="2" applyFont="1" applyFill="1" applyBorder="1" applyAlignment="1" applyProtection="1">
      <alignment horizontal="center"/>
    </xf>
    <xf numFmtId="165" fontId="4" fillId="8" borderId="28" xfId="2" applyFont="1" applyFill="1" applyBorder="1" applyAlignment="1" applyProtection="1">
      <alignment horizontal="center" wrapText="1"/>
    </xf>
    <xf numFmtId="165" fontId="4" fillId="8" borderId="10" xfId="2" applyFont="1" applyFill="1" applyBorder="1" applyAlignment="1" applyProtection="1">
      <alignment horizontal="center" wrapText="1"/>
    </xf>
    <xf numFmtId="165" fontId="4" fillId="8" borderId="24" xfId="2" applyFont="1" applyFill="1" applyBorder="1" applyAlignment="1" applyProtection="1">
      <alignment horizontal="center" wrapText="1"/>
    </xf>
    <xf numFmtId="165" fontId="4" fillId="2" borderId="42" xfId="2" applyFont="1" applyFill="1" applyBorder="1" applyAlignment="1" applyProtection="1">
      <alignment horizontal="center"/>
    </xf>
    <xf numFmtId="165" fontId="17" fillId="5" borderId="4" xfId="2" applyFont="1" applyFill="1" applyBorder="1" applyAlignment="1" applyProtection="1">
      <alignment horizontal="center"/>
      <protection locked="0"/>
    </xf>
    <xf numFmtId="165" fontId="17" fillId="5" borderId="33" xfId="2" applyFont="1" applyFill="1" applyBorder="1" applyAlignment="1" applyProtection="1">
      <alignment horizontal="center"/>
      <protection locked="0"/>
    </xf>
    <xf numFmtId="165" fontId="17" fillId="5" borderId="40" xfId="2" applyFont="1" applyFill="1" applyBorder="1" applyAlignment="1" applyProtection="1">
      <alignment horizontal="center"/>
      <protection locked="0"/>
    </xf>
    <xf numFmtId="14" fontId="4" fillId="5" borderId="19" xfId="2" applyNumberFormat="1" applyFont="1" applyFill="1" applyBorder="1" applyAlignment="1" applyProtection="1">
      <alignment horizontal="center"/>
    </xf>
    <xf numFmtId="41" fontId="4" fillId="5" borderId="11" xfId="2" applyNumberFormat="1" applyFont="1" applyFill="1" applyBorder="1" applyAlignment="1" applyProtection="1">
      <alignment horizontal="left" vertical="top"/>
    </xf>
    <xf numFmtId="41" fontId="4" fillId="5" borderId="21" xfId="2" applyNumberFormat="1" applyFont="1" applyFill="1" applyBorder="1" applyAlignment="1" applyProtection="1">
      <alignment horizontal="left" vertical="top"/>
    </xf>
    <xf numFmtId="165" fontId="17" fillId="5" borderId="78" xfId="2" applyFont="1" applyFill="1" applyBorder="1" applyAlignment="1" applyProtection="1">
      <alignment horizontal="left" vertical="top" wrapText="1"/>
    </xf>
    <xf numFmtId="165" fontId="17" fillId="5" borderId="86" xfId="2" applyFont="1" applyFill="1" applyBorder="1" applyAlignment="1" applyProtection="1">
      <alignment horizontal="left" vertical="top" wrapText="1"/>
    </xf>
    <xf numFmtId="165" fontId="4" fillId="8" borderId="0" xfId="2" applyFont="1" applyFill="1" applyBorder="1" applyAlignment="1" applyProtection="1">
      <alignment horizontal="center"/>
    </xf>
    <xf numFmtId="165" fontId="4" fillId="2" borderId="17" xfId="2" applyFont="1" applyFill="1" applyBorder="1" applyAlignment="1" applyProtection="1">
      <alignment horizontal="center"/>
    </xf>
    <xf numFmtId="165" fontId="5" fillId="5" borderId="0" xfId="2" applyFill="1" applyBorder="1" applyAlignment="1" applyProtection="1">
      <alignment horizontal="left" vertical="top" wrapText="1"/>
    </xf>
    <xf numFmtId="165" fontId="17" fillId="8" borderId="60" xfId="2" applyFont="1" applyFill="1" applyBorder="1" applyAlignment="1" applyProtection="1">
      <alignment horizontal="center" wrapText="1"/>
      <protection locked="0"/>
    </xf>
    <xf numFmtId="165" fontId="17" fillId="8" borderId="70" xfId="2" applyFont="1" applyFill="1" applyBorder="1" applyAlignment="1" applyProtection="1">
      <alignment horizontal="center" wrapText="1"/>
      <protection locked="0"/>
    </xf>
    <xf numFmtId="165" fontId="17" fillId="5" borderId="78" xfId="2" applyFont="1" applyFill="1" applyBorder="1" applyAlignment="1" applyProtection="1">
      <alignment horizontal="left" vertical="top" wrapText="1"/>
      <protection locked="0"/>
    </xf>
    <xf numFmtId="165" fontId="17" fillId="5" borderId="86" xfId="2" applyFont="1" applyFill="1" applyBorder="1" applyAlignment="1" applyProtection="1">
      <alignment horizontal="left" vertical="top" wrapText="1"/>
      <protection locked="0"/>
    </xf>
    <xf numFmtId="165" fontId="17" fillId="5" borderId="54" xfId="2" applyFont="1" applyFill="1" applyBorder="1" applyAlignment="1" applyProtection="1">
      <alignment vertical="center" wrapText="1"/>
      <protection locked="0"/>
    </xf>
    <xf numFmtId="165" fontId="17" fillId="5" borderId="72" xfId="2" applyFont="1" applyFill="1" applyBorder="1" applyAlignment="1" applyProtection="1">
      <alignment vertical="center" wrapText="1"/>
      <protection locked="0"/>
    </xf>
    <xf numFmtId="14" fontId="4" fillId="5" borderId="77" xfId="2" applyNumberFormat="1" applyFont="1" applyFill="1" applyBorder="1" applyAlignment="1" applyProtection="1">
      <alignment horizontal="center"/>
    </xf>
    <xf numFmtId="166" fontId="7" fillId="5" borderId="6" xfId="3" applyFont="1" applyFill="1" applyBorder="1" applyAlignment="1" applyProtection="1">
      <alignment horizontal="left"/>
    </xf>
    <xf numFmtId="166" fontId="7" fillId="5" borderId="26" xfId="3" applyFont="1" applyFill="1" applyBorder="1" applyAlignment="1" applyProtection="1">
      <alignment horizontal="left"/>
    </xf>
    <xf numFmtId="166" fontId="6" fillId="4" borderId="87" xfId="3" applyFont="1" applyFill="1" applyBorder="1" applyAlignment="1" applyProtection="1">
      <alignment horizontal="left"/>
    </xf>
    <xf numFmtId="166" fontId="6" fillId="4" borderId="83" xfId="3" applyFont="1" applyFill="1" applyBorder="1" applyAlignment="1" applyProtection="1">
      <alignment horizontal="left"/>
    </xf>
    <xf numFmtId="166" fontId="26" fillId="2" borderId="4" xfId="3" applyFont="1" applyFill="1" applyBorder="1" applyAlignment="1" applyProtection="1">
      <alignment horizontal="center"/>
    </xf>
    <xf numFmtId="166" fontId="4" fillId="2" borderId="10" xfId="3" applyFont="1" applyFill="1" applyBorder="1" applyAlignment="1" applyProtection="1">
      <alignment horizontal="center"/>
    </xf>
    <xf numFmtId="166" fontId="27" fillId="5" borderId="12" xfId="3" applyFont="1" applyFill="1" applyBorder="1" applyAlignment="1" applyProtection="1">
      <alignment horizontal="center"/>
    </xf>
    <xf numFmtId="166" fontId="27" fillId="5" borderId="13" xfId="3" applyFont="1" applyFill="1" applyBorder="1" applyAlignment="1" applyProtection="1">
      <alignment horizontal="center"/>
    </xf>
    <xf numFmtId="166" fontId="27" fillId="5" borderId="18" xfId="3" applyFont="1" applyFill="1" applyBorder="1" applyAlignment="1" applyProtection="1">
      <alignment horizontal="center"/>
    </xf>
    <xf numFmtId="166" fontId="7" fillId="5" borderId="7" xfId="3" applyFont="1" applyFill="1" applyBorder="1" applyAlignment="1" applyProtection="1">
      <alignment horizontal="left"/>
    </xf>
    <xf numFmtId="166" fontId="7" fillId="5" borderId="31" xfId="3" applyFont="1" applyFill="1" applyBorder="1" applyAlignment="1" applyProtection="1">
      <alignment horizontal="left"/>
    </xf>
    <xf numFmtId="166" fontId="6" fillId="2" borderId="32" xfId="3" applyFont="1" applyFill="1" applyBorder="1" applyAlignment="1" applyProtection="1">
      <alignment horizontal="left"/>
    </xf>
    <xf numFmtId="166" fontId="6" fillId="2" borderId="4" xfId="3" applyFont="1" applyFill="1" applyBorder="1" applyAlignment="1" applyProtection="1">
      <alignment horizontal="left"/>
    </xf>
    <xf numFmtId="166" fontId="19" fillId="2" borderId="14" xfId="3" applyFont="1" applyFill="1" applyBorder="1" applyAlignment="1" applyProtection="1">
      <alignment horizontal="center"/>
    </xf>
    <xf numFmtId="166" fontId="19" fillId="2" borderId="0" xfId="3" applyFont="1" applyFill="1" applyBorder="1" applyAlignment="1" applyProtection="1">
      <alignment horizontal="center"/>
    </xf>
    <xf numFmtId="166" fontId="19" fillId="2" borderId="17" xfId="3" applyFont="1" applyFill="1" applyBorder="1" applyAlignment="1" applyProtection="1">
      <alignment horizontal="center"/>
    </xf>
    <xf numFmtId="166" fontId="19" fillId="2" borderId="20" xfId="3" applyFont="1" applyFill="1" applyBorder="1" applyAlignment="1" applyProtection="1">
      <alignment horizontal="center"/>
    </xf>
    <xf numFmtId="166" fontId="19" fillId="2" borderId="11" xfId="3" applyFont="1" applyFill="1" applyBorder="1" applyAlignment="1" applyProtection="1">
      <alignment horizontal="center"/>
    </xf>
    <xf numFmtId="166" fontId="19" fillId="2" borderId="21" xfId="3" applyFont="1" applyFill="1" applyBorder="1" applyAlignment="1" applyProtection="1">
      <alignment horizontal="center"/>
    </xf>
    <xf numFmtId="165" fontId="4" fillId="5" borderId="11" xfId="2" applyFont="1" applyFill="1" applyBorder="1" applyAlignment="1" applyProtection="1">
      <alignment horizontal="left" vertical="top"/>
    </xf>
    <xf numFmtId="166" fontId="4" fillId="2" borderId="66" xfId="3" applyFont="1" applyFill="1" applyBorder="1" applyAlignment="1" applyProtection="1">
      <alignment horizontal="center"/>
    </xf>
    <xf numFmtId="166" fontId="4" fillId="2" borderId="88" xfId="3" applyFont="1" applyFill="1" applyBorder="1" applyAlignment="1" applyProtection="1">
      <alignment horizontal="center"/>
    </xf>
    <xf numFmtId="166" fontId="4" fillId="2" borderId="74" xfId="3" applyFont="1" applyFill="1" applyBorder="1" applyAlignment="1" applyProtection="1">
      <alignment horizontal="center"/>
    </xf>
    <xf numFmtId="166" fontId="7" fillId="5" borderId="0" xfId="3" applyFont="1" applyFill="1" applyBorder="1" applyAlignment="1" applyProtection="1">
      <alignment horizontal="left"/>
    </xf>
    <xf numFmtId="166" fontId="4" fillId="0" borderId="0" xfId="3" applyFont="1" applyFill="1" applyBorder="1" applyAlignment="1" applyProtection="1">
      <alignment horizontal="center"/>
    </xf>
    <xf numFmtId="0" fontId="14" fillId="0" borderId="32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33" xfId="0" applyFont="1" applyBorder="1" applyAlignment="1" applyProtection="1">
      <alignment horizontal="left"/>
      <protection locked="0"/>
    </xf>
    <xf numFmtId="0" fontId="2" fillId="0" borderId="88" xfId="0" applyFont="1" applyBorder="1" applyAlignment="1" applyProtection="1">
      <alignment horizontal="center"/>
    </xf>
    <xf numFmtId="0" fontId="2" fillId="0" borderId="89" xfId="0" applyFont="1" applyBorder="1" applyAlignment="1" applyProtection="1">
      <alignment horizontal="center"/>
    </xf>
    <xf numFmtId="0" fontId="2" fillId="0" borderId="74" xfId="0" applyFont="1" applyBorder="1" applyAlignment="1" applyProtection="1">
      <alignment horizontal="center"/>
    </xf>
    <xf numFmtId="0" fontId="14" fillId="5" borderId="32" xfId="0" applyFont="1" applyFill="1" applyBorder="1" applyAlignment="1" applyProtection="1">
      <alignment horizontal="left"/>
      <protection locked="0"/>
    </xf>
    <xf numFmtId="0" fontId="14" fillId="5" borderId="4" xfId="0" applyFont="1" applyFill="1" applyBorder="1" applyAlignment="1" applyProtection="1">
      <alignment horizontal="left"/>
      <protection locked="0"/>
    </xf>
    <xf numFmtId="0" fontId="14" fillId="5" borderId="33" xfId="0" applyFont="1" applyFill="1" applyBorder="1" applyAlignment="1" applyProtection="1">
      <alignment horizontal="left"/>
      <protection locked="0"/>
    </xf>
    <xf numFmtId="0" fontId="2" fillId="5" borderId="88" xfId="0" applyFont="1" applyFill="1" applyBorder="1" applyAlignment="1" applyProtection="1">
      <alignment horizontal="center"/>
    </xf>
    <xf numFmtId="0" fontId="2" fillId="5" borderId="89" xfId="0" applyFont="1" applyFill="1" applyBorder="1" applyAlignment="1" applyProtection="1">
      <alignment horizontal="center"/>
    </xf>
    <xf numFmtId="0" fontId="2" fillId="5" borderId="74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2" fillId="8" borderId="23" xfId="0" applyFont="1" applyFill="1" applyBorder="1" applyAlignment="1" applyProtection="1">
      <alignment horizontal="center" wrapText="1"/>
    </xf>
    <xf numFmtId="0" fontId="3" fillId="5" borderId="79" xfId="0" applyFont="1" applyFill="1" applyBorder="1" applyAlignment="1" applyProtection="1">
      <alignment horizontal="center"/>
    </xf>
    <xf numFmtId="0" fontId="3" fillId="5" borderId="19" xfId="0" applyFont="1" applyFill="1" applyBorder="1" applyAlignment="1" applyProtection="1">
      <alignment horizontal="center"/>
    </xf>
    <xf numFmtId="0" fontId="3" fillId="5" borderId="13" xfId="0" applyFont="1" applyFill="1" applyBorder="1" applyAlignment="1" applyProtection="1">
      <alignment horizontal="center"/>
    </xf>
    <xf numFmtId="0" fontId="3" fillId="5" borderId="77" xfId="0" applyFont="1" applyFill="1" applyBorder="1" applyAlignment="1" applyProtection="1">
      <alignment horizontal="center"/>
    </xf>
    <xf numFmtId="0" fontId="2" fillId="8" borderId="61" xfId="0" applyFont="1" applyFill="1" applyBorder="1" applyAlignment="1" applyProtection="1">
      <alignment horizontal="center" wrapText="1"/>
    </xf>
    <xf numFmtId="0" fontId="2" fillId="8" borderId="22" xfId="0" applyFont="1" applyFill="1" applyBorder="1" applyAlignment="1" applyProtection="1">
      <alignment horizontal="center" wrapText="1"/>
    </xf>
    <xf numFmtId="0" fontId="2" fillId="8" borderId="14" xfId="0" applyFont="1" applyFill="1" applyBorder="1" applyAlignment="1" applyProtection="1">
      <alignment horizontal="center" wrapText="1"/>
    </xf>
    <xf numFmtId="0" fontId="2" fillId="8" borderId="0" xfId="0" applyFont="1" applyFill="1" applyBorder="1" applyAlignment="1" applyProtection="1">
      <alignment horizontal="center" wrapText="1"/>
    </xf>
    <xf numFmtId="0" fontId="2" fillId="8" borderId="42" xfId="0" applyFont="1" applyFill="1" applyBorder="1" applyAlignment="1" applyProtection="1">
      <alignment horizontal="center" wrapText="1"/>
    </xf>
    <xf numFmtId="0" fontId="2" fillId="8" borderId="10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/>
    </xf>
    <xf numFmtId="0" fontId="2" fillId="2" borderId="17" xfId="0" applyFont="1" applyFill="1" applyBorder="1" applyAlignment="1" applyProtection="1">
      <alignment horizontal="center"/>
    </xf>
    <xf numFmtId="0" fontId="15" fillId="7" borderId="32" xfId="0" applyFont="1" applyFill="1" applyBorder="1" applyAlignment="1" applyProtection="1">
      <alignment horizontal="left" wrapText="1"/>
    </xf>
    <xf numFmtId="0" fontId="15" fillId="7" borderId="4" xfId="0" applyFont="1" applyFill="1" applyBorder="1" applyAlignment="1" applyProtection="1">
      <alignment horizontal="left" wrapText="1"/>
    </xf>
    <xf numFmtId="0" fontId="2" fillId="2" borderId="28" xfId="0" applyFont="1" applyFill="1" applyBorder="1" applyAlignment="1" applyProtection="1">
      <alignment horizontal="center" wrapText="1"/>
    </xf>
    <xf numFmtId="0" fontId="2" fillId="2" borderId="32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wrapText="1"/>
    </xf>
    <xf numFmtId="0" fontId="2" fillId="2" borderId="33" xfId="0" applyFont="1" applyFill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/>
    </xf>
    <xf numFmtId="0" fontId="2" fillId="8" borderId="31" xfId="0" applyFont="1" applyFill="1" applyBorder="1" applyAlignment="1" applyProtection="1">
      <alignment horizontal="center" wrapText="1"/>
    </xf>
    <xf numFmtId="0" fontId="2" fillId="2" borderId="90" xfId="0" applyFont="1" applyFill="1" applyBorder="1" applyAlignment="1" applyProtection="1">
      <alignment horizontal="center" wrapText="1"/>
    </xf>
    <xf numFmtId="0" fontId="2" fillId="2" borderId="19" xfId="0" applyFont="1" applyFill="1" applyBorder="1" applyAlignment="1" applyProtection="1">
      <alignment horizontal="center" wrapText="1"/>
    </xf>
    <xf numFmtId="0" fontId="2" fillId="2" borderId="91" xfId="0" applyFont="1" applyFill="1" applyBorder="1" applyAlignment="1" applyProtection="1">
      <alignment horizontal="center" wrapText="1"/>
    </xf>
    <xf numFmtId="0" fontId="2" fillId="2" borderId="24" xfId="0" applyFont="1" applyFill="1" applyBorder="1" applyAlignment="1" applyProtection="1">
      <alignment horizontal="center" wrapText="1"/>
    </xf>
    <xf numFmtId="0" fontId="14" fillId="0" borderId="32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3" xfId="0" applyFont="1" applyBorder="1" applyAlignment="1" applyProtection="1">
      <alignment horizontal="left"/>
    </xf>
    <xf numFmtId="14" fontId="4" fillId="5" borderId="13" xfId="2" applyNumberFormat="1" applyFont="1" applyFill="1" applyBorder="1" applyAlignment="1" applyProtection="1">
      <alignment horizontal="center"/>
    </xf>
    <xf numFmtId="164" fontId="4" fillId="5" borderId="59" xfId="1" applyNumberFormat="1" applyFont="1" applyFill="1" applyBorder="1" applyAlignment="1" applyProtection="1">
      <alignment horizontal="right" wrapText="1"/>
    </xf>
    <xf numFmtId="164" fontId="4" fillId="5" borderId="38" xfId="1" applyNumberFormat="1" applyFont="1" applyFill="1" applyBorder="1" applyAlignment="1" applyProtection="1">
      <alignment horizontal="right" wrapText="1"/>
    </xf>
    <xf numFmtId="165" fontId="4" fillId="5" borderId="0" xfId="2" applyFont="1" applyFill="1" applyBorder="1" applyAlignment="1" applyProtection="1">
      <alignment horizontal="left" wrapText="1"/>
    </xf>
    <xf numFmtId="164" fontId="4" fillId="5" borderId="23" xfId="1" applyNumberFormat="1" applyFont="1" applyFill="1" applyBorder="1" applyAlignment="1" applyProtection="1">
      <alignment horizontal="right"/>
    </xf>
    <xf numFmtId="164" fontId="4" fillId="5" borderId="39" xfId="1" applyNumberFormat="1" applyFont="1" applyFill="1" applyBorder="1" applyAlignment="1" applyProtection="1">
      <alignment horizontal="right"/>
    </xf>
    <xf numFmtId="165" fontId="4" fillId="5" borderId="0" xfId="2" applyFont="1" applyFill="1" applyBorder="1" applyAlignment="1" applyProtection="1">
      <alignment wrapText="1"/>
    </xf>
    <xf numFmtId="165" fontId="4" fillId="5" borderId="0" xfId="2" applyFont="1" applyFill="1" applyBorder="1" applyAlignment="1" applyProtection="1">
      <alignment horizontal="right"/>
    </xf>
    <xf numFmtId="165" fontId="4" fillId="5" borderId="17" xfId="2" applyFont="1" applyFill="1" applyBorder="1" applyAlignment="1" applyProtection="1">
      <alignment horizontal="right"/>
    </xf>
    <xf numFmtId="165" fontId="4" fillId="2" borderId="75" xfId="2" applyFont="1" applyFill="1" applyBorder="1" applyAlignment="1" applyProtection="1">
      <alignment horizontal="center"/>
    </xf>
    <xf numFmtId="165" fontId="4" fillId="2" borderId="78" xfId="2" applyFont="1" applyFill="1" applyBorder="1" applyAlignment="1" applyProtection="1">
      <alignment horizontal="center"/>
    </xf>
    <xf numFmtId="165" fontId="4" fillId="2" borderId="86" xfId="2" applyFont="1" applyFill="1" applyBorder="1" applyAlignment="1" applyProtection="1">
      <alignment horizontal="center"/>
    </xf>
    <xf numFmtId="10" fontId="4" fillId="5" borderId="23" xfId="4" applyNumberFormat="1" applyFont="1" applyFill="1" applyBorder="1" applyAlignment="1" applyProtection="1">
      <alignment horizontal="right"/>
    </xf>
    <xf numFmtId="10" fontId="4" fillId="5" borderId="39" xfId="4" applyNumberFormat="1" applyFont="1" applyFill="1" applyBorder="1" applyAlignment="1" applyProtection="1">
      <alignment horizontal="right"/>
    </xf>
    <xf numFmtId="41" fontId="4" fillId="5" borderId="0" xfId="2" applyNumberFormat="1" applyFont="1" applyFill="1" applyBorder="1" applyAlignment="1" applyProtection="1">
      <alignment horizontal="left" vertical="top"/>
      <protection locked="0"/>
    </xf>
    <xf numFmtId="41" fontId="4" fillId="5" borderId="17" xfId="2" applyNumberFormat="1" applyFont="1" applyFill="1" applyBorder="1" applyAlignment="1" applyProtection="1">
      <alignment horizontal="left" vertical="top"/>
      <protection locked="0"/>
    </xf>
    <xf numFmtId="165" fontId="5" fillId="5" borderId="20" xfId="2" applyFill="1" applyBorder="1" applyAlignment="1" applyProtection="1">
      <alignment horizontal="left" vertical="top" wrapText="1"/>
      <protection locked="0"/>
    </xf>
    <xf numFmtId="165" fontId="5" fillId="5" borderId="11" xfId="2" applyFill="1" applyBorder="1" applyAlignment="1" applyProtection="1">
      <alignment horizontal="left" vertical="top" wrapText="1"/>
      <protection locked="0"/>
    </xf>
    <xf numFmtId="165" fontId="5" fillId="5" borderId="21" xfId="2" applyFill="1" applyBorder="1" applyAlignment="1" applyProtection="1">
      <alignment horizontal="left" vertical="top" wrapText="1"/>
      <protection locked="0"/>
    </xf>
    <xf numFmtId="165" fontId="5" fillId="5" borderId="0" xfId="2" applyFill="1" applyAlignment="1" applyProtection="1">
      <alignment horizontal="center"/>
    </xf>
    <xf numFmtId="164" fontId="4" fillId="5" borderId="66" xfId="1" applyNumberFormat="1" applyFont="1" applyFill="1" applyBorder="1" applyAlignment="1" applyProtection="1">
      <alignment horizontal="right"/>
    </xf>
    <xf numFmtId="164" fontId="4" fillId="5" borderId="67" xfId="1" applyNumberFormat="1" applyFont="1" applyFill="1" applyBorder="1" applyAlignment="1" applyProtection="1">
      <alignment horizontal="right"/>
    </xf>
    <xf numFmtId="164" fontId="4" fillId="5" borderId="0" xfId="1" applyNumberFormat="1" applyFont="1" applyFill="1" applyBorder="1" applyAlignment="1" applyProtection="1">
      <alignment horizontal="right"/>
    </xf>
    <xf numFmtId="164" fontId="4" fillId="5" borderId="17" xfId="1" applyNumberFormat="1" applyFont="1" applyFill="1" applyBorder="1" applyAlignment="1" applyProtection="1">
      <alignment horizontal="right"/>
    </xf>
    <xf numFmtId="41" fontId="4" fillId="5" borderId="11" xfId="2" applyNumberFormat="1" applyFont="1" applyFill="1" applyBorder="1" applyAlignment="1" applyProtection="1">
      <alignment horizontal="left" vertical="top"/>
      <protection locked="0"/>
    </xf>
    <xf numFmtId="165" fontId="4" fillId="5" borderId="0" xfId="2" applyFont="1" applyFill="1" applyBorder="1" applyAlignment="1" applyProtection="1">
      <alignment horizontal="left"/>
    </xf>
    <xf numFmtId="43" fontId="4" fillId="5" borderId="66" xfId="1" applyFont="1" applyFill="1" applyBorder="1" applyAlignment="1" applyProtection="1">
      <alignment horizontal="right"/>
    </xf>
    <xf numFmtId="43" fontId="4" fillId="5" borderId="67" xfId="1" applyFont="1" applyFill="1" applyBorder="1" applyAlignment="1" applyProtection="1">
      <alignment horizontal="right"/>
    </xf>
    <xf numFmtId="165" fontId="5" fillId="5" borderId="0" xfId="2" applyFont="1" applyFill="1" applyBorder="1" applyAlignment="1" applyProtection="1">
      <alignment horizontal="right"/>
    </xf>
    <xf numFmtId="165" fontId="5" fillId="5" borderId="17" xfId="2" applyFont="1" applyFill="1" applyBorder="1" applyAlignment="1" applyProtection="1">
      <alignment horizontal="right"/>
    </xf>
    <xf numFmtId="165" fontId="5" fillId="5" borderId="0" xfId="2" applyFill="1" applyBorder="1" applyAlignment="1" applyProtection="1">
      <alignment horizontal="left" vertical="top" wrapText="1"/>
      <protection locked="0"/>
    </xf>
    <xf numFmtId="164" fontId="4" fillId="5" borderId="23" xfId="1" applyNumberFormat="1" applyFont="1" applyFill="1" applyBorder="1" applyAlignment="1" applyProtection="1">
      <alignment horizontal="right" wrapText="1"/>
    </xf>
    <xf numFmtId="164" fontId="4" fillId="5" borderId="39" xfId="1" applyNumberFormat="1" applyFont="1" applyFill="1" applyBorder="1" applyAlignment="1" applyProtection="1">
      <alignment horizontal="right" wrapText="1"/>
    </xf>
    <xf numFmtId="0" fontId="2" fillId="2" borderId="89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</xf>
    <xf numFmtId="0" fontId="14" fillId="5" borderId="0" xfId="0" applyFont="1" applyFill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right"/>
    </xf>
    <xf numFmtId="37" fontId="4" fillId="5" borderId="66" xfId="2" applyNumberFormat="1" applyFont="1" applyFill="1" applyBorder="1" applyAlignment="1" applyProtection="1">
      <alignment wrapText="1"/>
    </xf>
    <xf numFmtId="37" fontId="4" fillId="5" borderId="5" xfId="2" applyNumberFormat="1" applyFont="1" applyFill="1" applyBorder="1" applyAlignment="1" applyProtection="1">
      <alignment wrapText="1"/>
    </xf>
    <xf numFmtId="37" fontId="4" fillId="5" borderId="6" xfId="2" applyNumberFormat="1" applyFont="1" applyFill="1" applyBorder="1" applyAlignment="1" applyProtection="1">
      <alignment wrapText="1"/>
    </xf>
    <xf numFmtId="165" fontId="4" fillId="5" borderId="4" xfId="2" applyFont="1" applyFill="1" applyBorder="1" applyAlignment="1" applyProtection="1">
      <alignment horizontal="center" wrapText="1"/>
      <protection locked="0"/>
    </xf>
    <xf numFmtId="165" fontId="4" fillId="5" borderId="10" xfId="2" applyFont="1" applyFill="1" applyBorder="1" applyAlignment="1" applyProtection="1">
      <alignment horizontal="center" wrapText="1"/>
      <protection locked="0"/>
    </xf>
    <xf numFmtId="165" fontId="4" fillId="5" borderId="0" xfId="2" applyFont="1" applyFill="1" applyBorder="1" applyAlignment="1" applyProtection="1">
      <alignment horizontal="left" wrapText="1"/>
      <protection locked="0"/>
    </xf>
    <xf numFmtId="37" fontId="5" fillId="5" borderId="23" xfId="2" applyNumberFormat="1" applyFont="1" applyFill="1" applyBorder="1" applyAlignment="1" applyProtection="1">
      <alignment wrapText="1"/>
      <protection locked="0"/>
    </xf>
    <xf numFmtId="37" fontId="5" fillId="5" borderId="5" xfId="2" applyNumberFormat="1" applyFont="1" applyFill="1" applyBorder="1" applyAlignment="1" applyProtection="1">
      <alignment wrapText="1"/>
    </xf>
    <xf numFmtId="37" fontId="5" fillId="5" borderId="6" xfId="2" applyNumberFormat="1" applyFont="1" applyFill="1" applyBorder="1" applyAlignment="1" applyProtection="1">
      <alignment wrapText="1"/>
    </xf>
    <xf numFmtId="165" fontId="4" fillId="5" borderId="0" xfId="2" applyFont="1" applyFill="1" applyBorder="1" applyAlignment="1" applyProtection="1">
      <alignment horizontal="center" wrapText="1"/>
    </xf>
    <xf numFmtId="37" fontId="5" fillId="5" borderId="32" xfId="2" applyNumberFormat="1" applyFont="1" applyFill="1" applyBorder="1" applyAlignment="1" applyProtection="1">
      <alignment wrapText="1"/>
      <protection locked="0"/>
    </xf>
    <xf numFmtId="37" fontId="5" fillId="5" borderId="33" xfId="2" applyNumberFormat="1" applyFont="1" applyFill="1" applyBorder="1" applyAlignment="1" applyProtection="1">
      <alignment wrapText="1"/>
      <protection locked="0"/>
    </xf>
    <xf numFmtId="37" fontId="5" fillId="5" borderId="0" xfId="2" applyNumberFormat="1" applyFont="1" applyFill="1" applyBorder="1" applyAlignment="1" applyProtection="1">
      <alignment wrapText="1"/>
    </xf>
    <xf numFmtId="165" fontId="4" fillId="5" borderId="78" xfId="2" applyFont="1" applyFill="1" applyBorder="1" applyAlignment="1" applyProtection="1">
      <alignment horizontal="left"/>
    </xf>
    <xf numFmtId="165" fontId="4" fillId="5" borderId="86" xfId="2" applyFont="1" applyFill="1" applyBorder="1" applyAlignment="1" applyProtection="1">
      <alignment horizontal="left"/>
    </xf>
    <xf numFmtId="165" fontId="4" fillId="8" borderId="12" xfId="2" applyFont="1" applyFill="1" applyBorder="1" applyAlignment="1" applyProtection="1">
      <alignment horizontal="center"/>
    </xf>
    <xf numFmtId="165" fontId="4" fillId="8" borderId="18" xfId="2" applyFont="1" applyFill="1" applyBorder="1" applyAlignment="1" applyProtection="1">
      <alignment horizontal="center"/>
    </xf>
    <xf numFmtId="41" fontId="4" fillId="5" borderId="0" xfId="2" applyNumberFormat="1" applyFont="1" applyFill="1" applyBorder="1" applyAlignment="1" applyProtection="1">
      <alignment horizontal="left" vertical="top"/>
    </xf>
    <xf numFmtId="41" fontId="4" fillId="5" borderId="17" xfId="2" applyNumberFormat="1" applyFont="1" applyFill="1" applyBorder="1" applyAlignment="1" applyProtection="1">
      <alignment horizontal="left" vertical="top"/>
    </xf>
    <xf numFmtId="165" fontId="5" fillId="5" borderId="20" xfId="2" applyFill="1" applyBorder="1" applyAlignment="1" applyProtection="1">
      <alignment horizontal="left" vertical="top" wrapText="1"/>
    </xf>
    <xf numFmtId="165" fontId="5" fillId="5" borderId="11" xfId="2" applyFill="1" applyBorder="1" applyAlignment="1" applyProtection="1">
      <alignment horizontal="left" vertical="top" wrapText="1"/>
    </xf>
    <xf numFmtId="165" fontId="5" fillId="5" borderId="21" xfId="2" applyFill="1" applyBorder="1" applyAlignment="1" applyProtection="1">
      <alignment horizontal="left" vertical="top" wrapText="1"/>
    </xf>
    <xf numFmtId="165" fontId="4" fillId="8" borderId="75" xfId="2" applyFont="1" applyFill="1" applyBorder="1" applyAlignment="1" applyProtection="1">
      <alignment horizontal="center"/>
    </xf>
    <xf numFmtId="165" fontId="4" fillId="8" borderId="78" xfId="2" applyFont="1" applyFill="1" applyBorder="1" applyAlignment="1" applyProtection="1">
      <alignment horizontal="center"/>
    </xf>
    <xf numFmtId="165" fontId="4" fillId="8" borderId="13" xfId="2" applyFont="1" applyFill="1" applyBorder="1" applyAlignment="1" applyProtection="1">
      <alignment horizontal="center"/>
    </xf>
    <xf numFmtId="165" fontId="4" fillId="5" borderId="12" xfId="2" applyFont="1" applyFill="1" applyBorder="1" applyAlignment="1" applyProtection="1">
      <alignment horizontal="center" wrapText="1"/>
    </xf>
    <xf numFmtId="165" fontId="4" fillId="5" borderId="13" xfId="2" applyFont="1" applyFill="1" applyBorder="1" applyAlignment="1" applyProtection="1">
      <alignment horizontal="center" wrapText="1"/>
    </xf>
    <xf numFmtId="165" fontId="4" fillId="5" borderId="75" xfId="2" applyFont="1" applyFill="1" applyBorder="1" applyAlignment="1" applyProtection="1">
      <alignment horizontal="center"/>
    </xf>
    <xf numFmtId="165" fontId="4" fillId="5" borderId="78" xfId="2" applyFont="1" applyFill="1" applyBorder="1" applyAlignment="1" applyProtection="1">
      <alignment horizontal="center"/>
    </xf>
    <xf numFmtId="165" fontId="4" fillId="5" borderId="86" xfId="2" applyFont="1" applyFill="1" applyBorder="1" applyAlignment="1" applyProtection="1">
      <alignment horizontal="center"/>
    </xf>
    <xf numFmtId="37" fontId="4" fillId="5" borderId="67" xfId="2" applyNumberFormat="1" applyFont="1" applyFill="1" applyBorder="1" applyAlignment="1" applyProtection="1">
      <alignment wrapText="1"/>
    </xf>
    <xf numFmtId="37" fontId="4" fillId="5" borderId="23" xfId="2" applyNumberFormat="1" applyFont="1" applyFill="1" applyBorder="1" applyAlignment="1" applyProtection="1">
      <alignment wrapText="1"/>
    </xf>
    <xf numFmtId="37" fontId="4" fillId="5" borderId="39" xfId="2" applyNumberFormat="1" applyFont="1" applyFill="1" applyBorder="1" applyAlignment="1" applyProtection="1">
      <alignment wrapText="1"/>
    </xf>
    <xf numFmtId="165" fontId="5" fillId="5" borderId="28" xfId="2" applyFont="1" applyFill="1" applyBorder="1" applyAlignment="1" applyProtection="1">
      <alignment horizontal="center" wrapText="1"/>
      <protection locked="0"/>
    </xf>
    <xf numFmtId="165" fontId="5" fillId="5" borderId="16" xfId="2" applyFont="1" applyFill="1" applyBorder="1" applyAlignment="1" applyProtection="1">
      <alignment horizontal="center" wrapText="1"/>
      <protection locked="0"/>
    </xf>
    <xf numFmtId="165" fontId="5" fillId="5" borderId="5" xfId="2" applyFont="1" applyFill="1" applyBorder="1" applyAlignment="1" applyProtection="1">
      <alignment horizontal="center" wrapText="1"/>
      <protection locked="0"/>
    </xf>
    <xf numFmtId="165" fontId="5" fillId="5" borderId="48" xfId="2" applyFont="1" applyFill="1" applyBorder="1" applyAlignment="1" applyProtection="1">
      <alignment horizontal="center" wrapText="1"/>
      <protection locked="0"/>
    </xf>
    <xf numFmtId="165" fontId="4" fillId="5" borderId="17" xfId="2" applyFont="1" applyFill="1" applyBorder="1" applyAlignment="1" applyProtection="1">
      <alignment horizontal="center" wrapText="1"/>
    </xf>
    <xf numFmtId="165" fontId="5" fillId="5" borderId="8" xfId="2" applyFont="1" applyFill="1" applyBorder="1" applyAlignment="1" applyProtection="1">
      <alignment horizontal="center" wrapText="1"/>
      <protection locked="0"/>
    </xf>
    <xf numFmtId="165" fontId="5" fillId="5" borderId="37" xfId="2" applyFont="1" applyFill="1" applyBorder="1" applyAlignment="1" applyProtection="1">
      <alignment horizontal="center" wrapText="1"/>
      <protection locked="0"/>
    </xf>
    <xf numFmtId="165" fontId="4" fillId="5" borderId="75" xfId="2" applyFont="1" applyFill="1" applyBorder="1" applyAlignment="1" applyProtection="1">
      <alignment horizontal="left"/>
    </xf>
    <xf numFmtId="37" fontId="4" fillId="5" borderId="32" xfId="2" applyNumberFormat="1" applyFont="1" applyFill="1" applyBorder="1" applyAlignment="1" applyProtection="1">
      <alignment wrapText="1"/>
    </xf>
    <xf numFmtId="37" fontId="4" fillId="5" borderId="44" xfId="2" applyNumberFormat="1" applyFont="1" applyFill="1" applyBorder="1" applyAlignment="1" applyProtection="1">
      <alignment wrapText="1"/>
    </xf>
    <xf numFmtId="165" fontId="5" fillId="5" borderId="0" xfId="2" applyFont="1" applyFill="1" applyBorder="1" applyAlignment="1" applyProtection="1">
      <alignment horizontal="center" wrapText="1"/>
      <protection locked="0"/>
    </xf>
    <xf numFmtId="165" fontId="5" fillId="5" borderId="17" xfId="2" applyFont="1" applyFill="1" applyBorder="1" applyAlignment="1" applyProtection="1">
      <alignment horizontal="center" wrapText="1"/>
      <protection locked="0"/>
    </xf>
    <xf numFmtId="165" fontId="4" fillId="5" borderId="0" xfId="2" applyFont="1" applyFill="1" applyBorder="1" applyAlignment="1" applyProtection="1">
      <alignment horizontal="center"/>
    </xf>
    <xf numFmtId="0" fontId="1" fillId="5" borderId="32" xfId="0" applyFont="1" applyFill="1" applyBorder="1" applyAlignment="1" applyProtection="1">
      <alignment horizontal="left"/>
      <protection locked="0"/>
    </xf>
    <xf numFmtId="0" fontId="1" fillId="0" borderId="32" xfId="0" applyFont="1" applyBorder="1" applyAlignment="1" applyProtection="1">
      <alignment horizontal="left"/>
      <protection locked="0"/>
    </xf>
    <xf numFmtId="0" fontId="1" fillId="5" borderId="32" xfId="0" applyFont="1" applyFill="1" applyBorder="1" applyAlignment="1" applyProtection="1">
      <alignment horizontal="left"/>
      <protection locked="0"/>
    </xf>
  </cellXfs>
  <cellStyles count="5">
    <cellStyle name="Comma" xfId="1" builtinId="3"/>
    <cellStyle name="Normal" xfId="0" builtinId="0"/>
    <cellStyle name="Normal_CC90-FRO" xfId="2" xr:uid="{00000000-0005-0000-0000-000002000000}"/>
    <cellStyle name="Normal_CC90-WS1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opLeftCell="A16" zoomScaleNormal="100" workbookViewId="0">
      <selection activeCell="S24" sqref="S24"/>
    </sheetView>
  </sheetViews>
  <sheetFormatPr defaultColWidth="9.7109375" defaultRowHeight="12.75" x14ac:dyDescent="0.2"/>
  <cols>
    <col min="1" max="1" width="5.28515625" style="15" customWidth="1"/>
    <col min="2" max="2" width="9.7109375" style="15" customWidth="1"/>
    <col min="3" max="3" width="1.7109375" style="15" customWidth="1"/>
    <col min="4" max="4" width="10.7109375" style="15" customWidth="1"/>
    <col min="5" max="6" width="9.7109375" style="15"/>
    <col min="7" max="7" width="1.7109375" style="15" customWidth="1"/>
    <col min="8" max="8" width="10.5703125" style="15" customWidth="1"/>
    <col min="9" max="9" width="10.85546875" style="15" customWidth="1"/>
    <col min="10" max="10" width="9.7109375" style="15"/>
    <col min="11" max="11" width="1.7109375" style="15" customWidth="1"/>
    <col min="12" max="12" width="10.140625" style="15" bestFit="1" customWidth="1"/>
    <col min="13" max="13" width="9.7109375" style="15"/>
    <col min="14" max="14" width="11.85546875" style="15" customWidth="1"/>
    <col min="15" max="16384" width="9.7109375" style="12"/>
  </cols>
  <sheetData>
    <row r="1" spans="1:14" x14ac:dyDescent="0.2">
      <c r="B1" s="610"/>
      <c r="C1" s="610"/>
      <c r="D1" s="610"/>
      <c r="E1" s="610"/>
      <c r="F1" s="610"/>
      <c r="G1" s="610"/>
      <c r="H1" s="610"/>
      <c r="I1" s="610"/>
      <c r="J1" s="610"/>
      <c r="K1" s="610"/>
      <c r="L1" s="610"/>
      <c r="M1" s="610"/>
      <c r="N1" s="610"/>
    </row>
    <row r="2" spans="1:14" ht="23.25" x14ac:dyDescent="0.35">
      <c r="A2" s="611" t="s">
        <v>45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</row>
    <row r="3" spans="1:14" ht="19.5" x14ac:dyDescent="0.35">
      <c r="A3" s="603" t="s">
        <v>46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ht="19.5" x14ac:dyDescent="0.35">
      <c r="A4" s="603" t="s">
        <v>53</v>
      </c>
      <c r="B4" s="603"/>
      <c r="C4" s="603"/>
      <c r="D4" s="603"/>
      <c r="E4" s="603"/>
      <c r="F4" s="603"/>
      <c r="G4" s="603"/>
      <c r="H4" s="603"/>
      <c r="I4" s="603"/>
      <c r="J4" s="603"/>
      <c r="K4" s="603"/>
      <c r="L4" s="603"/>
      <c r="M4" s="603"/>
      <c r="N4" s="603"/>
    </row>
    <row r="5" spans="1:14" ht="11.25" customHeight="1" x14ac:dyDescent="0.35">
      <c r="A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ht="19.5" x14ac:dyDescent="0.35">
      <c r="A6" s="603" t="s">
        <v>47</v>
      </c>
      <c r="B6" s="603"/>
      <c r="C6" s="603"/>
      <c r="D6" s="603"/>
      <c r="E6" s="603"/>
      <c r="F6" s="603"/>
      <c r="G6" s="603"/>
      <c r="H6" s="603"/>
      <c r="I6" s="603"/>
      <c r="J6" s="603"/>
      <c r="K6" s="603"/>
      <c r="L6" s="603"/>
      <c r="M6" s="603"/>
      <c r="N6" s="603"/>
    </row>
    <row r="7" spans="1:14" ht="19.5" x14ac:dyDescent="0.35">
      <c r="A7" s="603" t="s">
        <v>48</v>
      </c>
      <c r="B7" s="603"/>
      <c r="C7" s="603"/>
      <c r="D7" s="603"/>
      <c r="E7" s="603"/>
      <c r="F7" s="603"/>
      <c r="G7" s="603"/>
      <c r="H7" s="603"/>
      <c r="I7" s="603"/>
      <c r="J7" s="603"/>
      <c r="K7" s="603"/>
      <c r="L7" s="603"/>
      <c r="M7" s="603"/>
      <c r="N7" s="603"/>
    </row>
    <row r="8" spans="1:14" x14ac:dyDescent="0.2"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x14ac:dyDescent="0.2"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</row>
    <row r="10" spans="1:14" ht="15.75" x14ac:dyDescent="0.25">
      <c r="B10" s="46" t="s">
        <v>3</v>
      </c>
      <c r="C10" s="46"/>
      <c r="D10" s="65"/>
      <c r="E10" s="272"/>
      <c r="F10" s="272"/>
      <c r="G10" s="273"/>
      <c r="H10" s="273"/>
      <c r="I10" s="46" t="s">
        <v>4</v>
      </c>
      <c r="J10" s="65"/>
      <c r="K10" s="65"/>
      <c r="L10" s="272"/>
      <c r="M10" s="272"/>
      <c r="N10" s="273"/>
    </row>
    <row r="11" spans="1:14" ht="8.1" customHeight="1" thickBot="1" x14ac:dyDescent="0.3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</row>
    <row r="12" spans="1:14" ht="23.25" customHeight="1" x14ac:dyDescent="0.25">
      <c r="A12" s="48" t="s">
        <v>49</v>
      </c>
      <c r="B12" s="74" t="s">
        <v>37</v>
      </c>
      <c r="C12" s="274"/>
      <c r="D12" s="274"/>
      <c r="E12" s="599" t="s">
        <v>360</v>
      </c>
      <c r="F12" s="599"/>
      <c r="G12" s="599"/>
      <c r="H12" s="599"/>
      <c r="I12" s="599"/>
      <c r="J12" s="599"/>
      <c r="K12" s="599"/>
      <c r="L12" s="599"/>
      <c r="M12" s="599"/>
      <c r="N12" s="600"/>
    </row>
    <row r="13" spans="1:14" ht="23.25" customHeight="1" x14ac:dyDescent="0.25">
      <c r="B13" s="58" t="s">
        <v>39</v>
      </c>
      <c r="C13" s="198"/>
      <c r="D13" s="198"/>
      <c r="E13" s="608" t="s">
        <v>361</v>
      </c>
      <c r="F13" s="608"/>
      <c r="G13" s="608"/>
      <c r="H13" s="608"/>
      <c r="I13" s="608"/>
      <c r="J13" s="608"/>
      <c r="K13" s="608"/>
      <c r="L13" s="608"/>
      <c r="M13" s="608"/>
      <c r="N13" s="609"/>
    </row>
    <row r="14" spans="1:14" ht="23.25" customHeight="1" x14ac:dyDescent="0.25">
      <c r="B14" s="58" t="s">
        <v>36</v>
      </c>
      <c r="C14" s="198"/>
      <c r="D14" s="198"/>
      <c r="E14" s="608" t="s">
        <v>362</v>
      </c>
      <c r="F14" s="608"/>
      <c r="G14" s="608"/>
      <c r="H14" s="608"/>
      <c r="I14" s="608"/>
      <c r="J14" s="608"/>
      <c r="K14" s="608"/>
      <c r="L14" s="608"/>
      <c r="M14" s="608"/>
      <c r="N14" s="609"/>
    </row>
    <row r="15" spans="1:14" ht="23.25" customHeight="1" x14ac:dyDescent="0.25">
      <c r="B15" s="58" t="s">
        <v>40</v>
      </c>
      <c r="C15" s="198"/>
      <c r="D15" s="198"/>
      <c r="E15" s="608" t="s">
        <v>363</v>
      </c>
      <c r="F15" s="608"/>
      <c r="G15" s="608"/>
      <c r="H15" s="608"/>
      <c r="I15" s="608"/>
      <c r="J15" s="608"/>
      <c r="K15" s="608"/>
      <c r="L15" s="608"/>
      <c r="M15" s="608"/>
      <c r="N15" s="609"/>
    </row>
    <row r="16" spans="1:14" ht="23.25" customHeight="1" x14ac:dyDescent="0.25">
      <c r="B16" s="58" t="s">
        <v>41</v>
      </c>
      <c r="C16" s="198"/>
      <c r="D16" s="198"/>
      <c r="E16" s="608" t="s">
        <v>364</v>
      </c>
      <c r="F16" s="608"/>
      <c r="G16" s="608"/>
      <c r="H16" s="608"/>
      <c r="I16" s="608"/>
      <c r="J16" s="608"/>
      <c r="K16" s="608"/>
      <c r="L16" s="608"/>
      <c r="M16" s="608"/>
      <c r="N16" s="609"/>
    </row>
    <row r="17" spans="1:14" ht="23.25" customHeight="1" x14ac:dyDescent="0.25">
      <c r="B17" s="58" t="s">
        <v>34</v>
      </c>
      <c r="C17" s="198"/>
      <c r="D17" s="198"/>
      <c r="E17" s="608" t="s">
        <v>365</v>
      </c>
      <c r="F17" s="608"/>
      <c r="G17" s="608"/>
      <c r="H17" s="608"/>
      <c r="I17" s="608"/>
      <c r="J17" s="608"/>
      <c r="K17" s="608"/>
      <c r="L17" s="608"/>
      <c r="M17" s="608"/>
      <c r="N17" s="609"/>
    </row>
    <row r="18" spans="1:14" ht="15" customHeight="1" thickBot="1" x14ac:dyDescent="0.25">
      <c r="B18" s="275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7"/>
    </row>
    <row r="19" spans="1:14" ht="15.75" x14ac:dyDescent="0.25">
      <c r="A19" s="48" t="s">
        <v>50</v>
      </c>
      <c r="B19" s="56" t="s">
        <v>215</v>
      </c>
      <c r="C19" s="57"/>
      <c r="D19" s="278"/>
      <c r="E19" s="274"/>
      <c r="F19" s="274"/>
      <c r="G19" s="274"/>
      <c r="H19" s="334"/>
      <c r="I19" s="59" t="s">
        <v>5</v>
      </c>
      <c r="J19" s="278"/>
      <c r="K19" s="278"/>
      <c r="L19" s="278"/>
      <c r="M19" s="279"/>
      <c r="N19" s="280"/>
    </row>
    <row r="20" spans="1:14" ht="15.75" x14ac:dyDescent="0.25">
      <c r="B20" s="64"/>
      <c r="C20" s="45" t="s">
        <v>42</v>
      </c>
      <c r="D20" s="49"/>
      <c r="E20" s="49"/>
      <c r="F20" s="601">
        <v>1992750855</v>
      </c>
      <c r="G20" s="601"/>
      <c r="H20" s="602"/>
      <c r="I20" s="281"/>
      <c r="J20" s="60" t="s">
        <v>6</v>
      </c>
      <c r="K20" s="60"/>
      <c r="L20" s="50">
        <v>44013</v>
      </c>
      <c r="M20" s="61" t="s">
        <v>7</v>
      </c>
      <c r="N20" s="62">
        <v>44377</v>
      </c>
    </row>
    <row r="21" spans="1:14" ht="15.75" x14ac:dyDescent="0.25">
      <c r="B21" s="64"/>
      <c r="C21" s="45" t="s">
        <v>24</v>
      </c>
      <c r="D21" s="51"/>
      <c r="E21" s="51"/>
      <c r="F21" s="601">
        <v>1225154446</v>
      </c>
      <c r="G21" s="601"/>
      <c r="H21" s="602"/>
      <c r="I21" s="281"/>
      <c r="J21" s="60"/>
      <c r="K21" s="60"/>
      <c r="L21" s="52"/>
      <c r="M21" s="61"/>
      <c r="N21" s="63"/>
    </row>
    <row r="22" spans="1:14" ht="15.75" x14ac:dyDescent="0.25">
      <c r="B22" s="64"/>
      <c r="C22" s="45" t="s">
        <v>43</v>
      </c>
      <c r="D22" s="51"/>
      <c r="E22" s="51"/>
      <c r="F22" s="601">
        <v>1134245350</v>
      </c>
      <c r="G22" s="601"/>
      <c r="H22" s="602"/>
      <c r="I22" s="281"/>
      <c r="J22" s="60"/>
      <c r="K22" s="60"/>
      <c r="L22" s="52"/>
      <c r="M22" s="61"/>
      <c r="N22" s="63"/>
    </row>
    <row r="23" spans="1:14" ht="15.75" x14ac:dyDescent="0.25">
      <c r="B23" s="64"/>
      <c r="C23" s="45" t="s">
        <v>44</v>
      </c>
      <c r="D23" s="51"/>
      <c r="E23" s="51"/>
      <c r="F23" s="601">
        <v>1396891404</v>
      </c>
      <c r="G23" s="601"/>
      <c r="H23" s="602"/>
      <c r="I23" s="281"/>
      <c r="J23" s="60"/>
      <c r="K23" s="60"/>
      <c r="L23" s="52"/>
      <c r="M23" s="61"/>
      <c r="N23" s="63"/>
    </row>
    <row r="24" spans="1:14" ht="15.75" x14ac:dyDescent="0.25">
      <c r="B24" s="64"/>
      <c r="C24" s="47"/>
      <c r="D24" s="65"/>
      <c r="E24" s="65"/>
      <c r="F24" s="606"/>
      <c r="G24" s="606"/>
      <c r="H24" s="607"/>
      <c r="I24" s="282"/>
      <c r="J24" s="197"/>
      <c r="K24" s="197"/>
      <c r="L24" s="197"/>
      <c r="M24" s="283"/>
      <c r="N24" s="284"/>
    </row>
    <row r="25" spans="1:14" ht="16.5" thickBot="1" x14ac:dyDescent="0.3">
      <c r="B25" s="285"/>
      <c r="C25" s="55"/>
      <c r="D25" s="55"/>
      <c r="E25" s="55"/>
      <c r="F25" s="55"/>
      <c r="G25" s="55"/>
      <c r="H25" s="55"/>
      <c r="I25" s="286"/>
      <c r="J25" s="55"/>
      <c r="K25" s="55"/>
      <c r="L25" s="55"/>
      <c r="M25" s="55"/>
      <c r="N25" s="287"/>
    </row>
    <row r="26" spans="1:14" ht="15.75" x14ac:dyDescent="0.25">
      <c r="A26" s="48" t="s">
        <v>51</v>
      </c>
      <c r="B26" s="56" t="s">
        <v>212</v>
      </c>
      <c r="C26" s="57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88"/>
    </row>
    <row r="27" spans="1:14" ht="17.25" customHeight="1" x14ac:dyDescent="0.25">
      <c r="B27" s="64"/>
      <c r="C27" s="53" t="s">
        <v>366</v>
      </c>
      <c r="D27" s="45" t="s">
        <v>25</v>
      </c>
      <c r="E27" s="67"/>
      <c r="F27" s="67"/>
      <c r="G27" s="67"/>
      <c r="H27" s="67"/>
      <c r="I27" s="67"/>
      <c r="J27" s="67"/>
      <c r="K27" s="67"/>
      <c r="L27" s="67"/>
      <c r="M27" s="65"/>
      <c r="N27" s="66"/>
    </row>
    <row r="28" spans="1:14" ht="9.75" customHeight="1" x14ac:dyDescent="0.25">
      <c r="B28" s="289"/>
      <c r="C28" s="198"/>
      <c r="D28" s="67"/>
      <c r="E28" s="67"/>
      <c r="F28" s="67"/>
      <c r="G28" s="67"/>
      <c r="H28" s="67"/>
      <c r="I28" s="67"/>
      <c r="J28" s="67"/>
      <c r="K28" s="67"/>
      <c r="L28" s="67"/>
      <c r="M28" s="65"/>
      <c r="N28" s="66"/>
    </row>
    <row r="29" spans="1:14" ht="12" customHeight="1" x14ac:dyDescent="0.25">
      <c r="B29" s="64"/>
      <c r="C29" s="47"/>
      <c r="D29" s="45" t="s">
        <v>26</v>
      </c>
      <c r="E29" s="67"/>
      <c r="F29" s="68"/>
      <c r="G29" s="68"/>
      <c r="H29" s="67"/>
      <c r="I29" s="67"/>
      <c r="J29" s="45"/>
      <c r="K29" s="45"/>
      <c r="L29" s="67"/>
      <c r="M29" s="65"/>
      <c r="N29" s="66"/>
    </row>
    <row r="30" spans="1:14" ht="15" customHeight="1" x14ac:dyDescent="0.25">
      <c r="B30" s="64"/>
      <c r="C30" s="53"/>
      <c r="D30" s="67" t="s">
        <v>27</v>
      </c>
      <c r="E30" s="67"/>
      <c r="F30" s="45"/>
      <c r="G30" s="54"/>
      <c r="H30" s="67" t="s">
        <v>29</v>
      </c>
      <c r="I30" s="67"/>
      <c r="J30" s="45"/>
      <c r="K30" s="54"/>
      <c r="L30" s="67" t="s">
        <v>31</v>
      </c>
      <c r="M30" s="65"/>
      <c r="N30" s="66"/>
    </row>
    <row r="31" spans="1:14" ht="12" customHeight="1" x14ac:dyDescent="0.25">
      <c r="B31" s="64"/>
      <c r="C31" s="53"/>
      <c r="D31" s="67" t="s">
        <v>28</v>
      </c>
      <c r="E31" s="67"/>
      <c r="F31" s="45"/>
      <c r="G31" s="54"/>
      <c r="H31" s="67" t="s">
        <v>30</v>
      </c>
      <c r="I31" s="67"/>
      <c r="J31" s="45"/>
      <c r="K31" s="45"/>
      <c r="L31" s="67"/>
      <c r="M31" s="65"/>
      <c r="N31" s="66"/>
    </row>
    <row r="32" spans="1:14" ht="16.5" thickBot="1" x14ac:dyDescent="0.3">
      <c r="B32" s="28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287"/>
    </row>
    <row r="33" spans="1:14" ht="15.75" x14ac:dyDescent="0.25">
      <c r="A33" s="48" t="s">
        <v>156</v>
      </c>
      <c r="B33" s="56" t="s">
        <v>213</v>
      </c>
      <c r="C33" s="57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88"/>
    </row>
    <row r="34" spans="1:14" ht="15.95" customHeight="1" x14ac:dyDescent="0.2">
      <c r="B34" s="615"/>
      <c r="C34" s="616"/>
      <c r="D34" s="616"/>
      <c r="E34" s="616"/>
      <c r="F34" s="616"/>
      <c r="G34" s="616"/>
      <c r="H34" s="616"/>
      <c r="I34" s="616"/>
      <c r="J34" s="616"/>
      <c r="K34" s="616"/>
      <c r="L34" s="616"/>
      <c r="M34" s="616"/>
      <c r="N34" s="617"/>
    </row>
    <row r="35" spans="1:14" ht="15.95" customHeight="1" x14ac:dyDescent="0.2">
      <c r="B35" s="615"/>
      <c r="C35" s="616"/>
      <c r="D35" s="616"/>
      <c r="E35" s="616"/>
      <c r="F35" s="616"/>
      <c r="G35" s="616"/>
      <c r="H35" s="616"/>
      <c r="I35" s="616"/>
      <c r="J35" s="616"/>
      <c r="K35" s="616"/>
      <c r="L35" s="616"/>
      <c r="M35" s="616"/>
      <c r="N35" s="617"/>
    </row>
    <row r="36" spans="1:14" ht="39.75" customHeight="1" thickBot="1" x14ac:dyDescent="0.25">
      <c r="B36" s="618"/>
      <c r="C36" s="619"/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20"/>
    </row>
    <row r="37" spans="1:14" s="15" customFormat="1" ht="14.1" customHeight="1" x14ac:dyDescent="0.25">
      <c r="B37" s="69" t="s">
        <v>8</v>
      </c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2"/>
    </row>
    <row r="38" spans="1:14" ht="20.25" customHeight="1" x14ac:dyDescent="0.25">
      <c r="B38" s="621" t="s">
        <v>38</v>
      </c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2"/>
      <c r="N38" s="623"/>
    </row>
    <row r="39" spans="1:14" ht="20.25" customHeight="1" x14ac:dyDescent="0.25">
      <c r="B39" s="290"/>
      <c r="C39" s="604" t="str">
        <f>CONCATENATE(E12," ",F20)</f>
        <v>Charter Oak Health Center, Inc. 1992750855</v>
      </c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5"/>
    </row>
    <row r="40" spans="1:14" ht="15.75" x14ac:dyDescent="0.25">
      <c r="B40" s="64"/>
      <c r="C40" s="624" t="s">
        <v>52</v>
      </c>
      <c r="D40" s="624"/>
      <c r="E40" s="624"/>
      <c r="F40" s="624"/>
      <c r="G40" s="624"/>
      <c r="H40" s="624"/>
      <c r="I40" s="624"/>
      <c r="J40" s="624"/>
      <c r="K40" s="624"/>
      <c r="L40" s="624"/>
      <c r="M40" s="624"/>
      <c r="N40" s="625"/>
    </row>
    <row r="41" spans="1:14" ht="72.75" customHeight="1" x14ac:dyDescent="0.2">
      <c r="B41" s="626" t="str">
        <f>CONCATENATE("For the Reporting Period Beginning"," ",TEXT(L20,"M/D/YYYY")," ","and Ending"," ",TEXT(N20,"M/D/YYYY")," ","and That to the Best of My Knowledge and Belief It Is a True, Correct and Complete Statement Prepared From the Books and Records of the FQHC In Accordance With Applicable Instructions, Except as Noted:")</f>
        <v>For the Reporting Period Beginning 7/1/2020 and Ending 6/30/2021 and That to the Best of My Knowledge and Belief It Is a True, Correct and Complete Statement Prepared From the Books and Records of the FQHC In Accordance With Applicable Instructions, Except as Noted:</v>
      </c>
      <c r="C41" s="627"/>
      <c r="D41" s="627"/>
      <c r="E41" s="627"/>
      <c r="F41" s="627"/>
      <c r="G41" s="627"/>
      <c r="H41" s="627"/>
      <c r="I41" s="627"/>
      <c r="J41" s="627"/>
      <c r="K41" s="627"/>
      <c r="L41" s="627"/>
      <c r="M41" s="627"/>
      <c r="N41" s="628"/>
    </row>
    <row r="42" spans="1:14" ht="15.75" x14ac:dyDescent="0.2">
      <c r="B42" s="612"/>
      <c r="C42" s="613"/>
      <c r="D42" s="613"/>
      <c r="E42" s="613"/>
      <c r="F42" s="613"/>
      <c r="G42" s="613"/>
      <c r="H42" s="613"/>
      <c r="I42" s="613"/>
      <c r="J42" s="613"/>
      <c r="K42" s="613"/>
      <c r="L42" s="613"/>
      <c r="M42" s="613"/>
      <c r="N42" s="614"/>
    </row>
    <row r="43" spans="1:14" ht="15.75" x14ac:dyDescent="0.2">
      <c r="B43" s="612"/>
      <c r="C43" s="613"/>
      <c r="D43" s="613"/>
      <c r="E43" s="613"/>
      <c r="F43" s="613"/>
      <c r="G43" s="613"/>
      <c r="H43" s="613"/>
      <c r="I43" s="613"/>
      <c r="J43" s="613"/>
      <c r="K43" s="613"/>
      <c r="L43" s="613"/>
      <c r="M43" s="613"/>
      <c r="N43" s="614"/>
    </row>
    <row r="44" spans="1:14" ht="15.75" x14ac:dyDescent="0.2">
      <c r="B44" s="612"/>
      <c r="C44" s="613"/>
      <c r="D44" s="613"/>
      <c r="E44" s="613"/>
      <c r="F44" s="613"/>
      <c r="G44" s="613"/>
      <c r="H44" s="613"/>
      <c r="I44" s="613"/>
      <c r="J44" s="613"/>
      <c r="K44" s="613"/>
      <c r="L44" s="613"/>
      <c r="M44" s="613"/>
      <c r="N44" s="614"/>
    </row>
    <row r="45" spans="1:14" ht="16.5" thickBot="1" x14ac:dyDescent="0.3">
      <c r="A45" s="48" t="s">
        <v>55</v>
      </c>
      <c r="B45" s="582" t="s">
        <v>35</v>
      </c>
      <c r="C45" s="583"/>
      <c r="D45" s="583"/>
      <c r="E45" s="583"/>
      <c r="F45" s="583"/>
      <c r="G45" s="583"/>
      <c r="H45" s="584"/>
      <c r="I45" s="588" t="s">
        <v>218</v>
      </c>
      <c r="J45" s="583"/>
      <c r="K45" s="583"/>
      <c r="L45" s="583"/>
      <c r="M45" s="583"/>
      <c r="N45" s="589"/>
    </row>
    <row r="46" spans="1:14" ht="12.75" customHeight="1" x14ac:dyDescent="0.2">
      <c r="B46" s="593"/>
      <c r="C46" s="594"/>
      <c r="D46" s="594"/>
      <c r="E46" s="594"/>
      <c r="F46" s="594"/>
      <c r="G46" s="594"/>
      <c r="H46" s="595"/>
      <c r="I46" s="576" t="s">
        <v>364</v>
      </c>
      <c r="J46" s="577"/>
      <c r="K46" s="577"/>
      <c r="L46" s="577"/>
      <c r="M46" s="577"/>
      <c r="N46" s="578"/>
    </row>
    <row r="47" spans="1:14" ht="31.5" customHeight="1" thickBot="1" x14ac:dyDescent="0.25">
      <c r="B47" s="596"/>
      <c r="C47" s="597"/>
      <c r="D47" s="597"/>
      <c r="E47" s="597"/>
      <c r="F47" s="597"/>
      <c r="G47" s="597"/>
      <c r="H47" s="598"/>
      <c r="I47" s="579"/>
      <c r="J47" s="580"/>
      <c r="K47" s="580"/>
      <c r="L47" s="580"/>
      <c r="M47" s="580"/>
      <c r="N47" s="581"/>
    </row>
    <row r="48" spans="1:14" ht="17.25" customHeight="1" thickBot="1" x14ac:dyDescent="0.3">
      <c r="B48" s="582" t="s">
        <v>34</v>
      </c>
      <c r="C48" s="583"/>
      <c r="D48" s="583"/>
      <c r="E48" s="583"/>
      <c r="F48" s="583"/>
      <c r="G48" s="583"/>
      <c r="H48" s="584"/>
      <c r="I48" s="588" t="s">
        <v>33</v>
      </c>
      <c r="J48" s="583"/>
      <c r="K48" s="583"/>
      <c r="L48" s="583"/>
      <c r="M48" s="583"/>
      <c r="N48" s="589"/>
    </row>
    <row r="49" spans="2:14" ht="38.25" customHeight="1" thickBot="1" x14ac:dyDescent="0.3">
      <c r="B49" s="585" t="s">
        <v>365</v>
      </c>
      <c r="C49" s="586"/>
      <c r="D49" s="586"/>
      <c r="E49" s="586"/>
      <c r="F49" s="586"/>
      <c r="G49" s="586"/>
      <c r="H49" s="587"/>
      <c r="I49" s="590"/>
      <c r="J49" s="591"/>
      <c r="K49" s="591"/>
      <c r="L49" s="591"/>
      <c r="M49" s="591"/>
      <c r="N49" s="592"/>
    </row>
    <row r="50" spans="2:14" ht="15.75" x14ac:dyDescent="0.25"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</row>
    <row r="51" spans="2:14" ht="15.75" x14ac:dyDescent="0.25">
      <c r="B51" s="291"/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</row>
    <row r="52" spans="2:14" ht="15.75" x14ac:dyDescent="0.25">
      <c r="B52" s="291"/>
      <c r="C52" s="291"/>
      <c r="D52" s="291"/>
      <c r="E52" s="291"/>
      <c r="F52" s="291"/>
      <c r="G52" s="291"/>
      <c r="H52" s="291"/>
      <c r="I52" s="291"/>
      <c r="J52" s="291"/>
      <c r="K52" s="291"/>
      <c r="L52" s="291"/>
      <c r="M52" s="291"/>
      <c r="N52" s="291"/>
    </row>
    <row r="53" spans="2:14" ht="15.75" x14ac:dyDescent="0.25">
      <c r="B53" s="291"/>
      <c r="C53" s="291"/>
      <c r="D53" s="291"/>
      <c r="E53" s="291"/>
      <c r="F53" s="291"/>
      <c r="G53" s="291"/>
      <c r="H53" s="291"/>
      <c r="I53" s="291"/>
      <c r="J53" s="291"/>
      <c r="K53" s="291"/>
      <c r="L53" s="291"/>
      <c r="M53" s="291"/>
      <c r="N53" s="291"/>
    </row>
    <row r="54" spans="2:14" ht="15.75" x14ac:dyDescent="0.25">
      <c r="B54" s="291"/>
      <c r="C54" s="291"/>
      <c r="D54" s="291"/>
      <c r="E54" s="291"/>
      <c r="F54" s="291"/>
      <c r="G54" s="291"/>
      <c r="H54" s="291"/>
      <c r="I54" s="291"/>
      <c r="J54" s="291"/>
      <c r="K54" s="291"/>
      <c r="L54" s="291"/>
      <c r="M54" s="291"/>
      <c r="N54" s="291"/>
    </row>
    <row r="55" spans="2:14" ht="15.75" x14ac:dyDescent="0.25">
      <c r="B55" s="291"/>
      <c r="C55" s="291"/>
      <c r="D55" s="291"/>
      <c r="E55" s="291"/>
      <c r="F55" s="291"/>
      <c r="G55" s="291"/>
      <c r="H55" s="291"/>
      <c r="I55" s="291"/>
      <c r="J55" s="291"/>
      <c r="K55" s="291"/>
      <c r="L55" s="291"/>
      <c r="M55" s="291"/>
      <c r="N55" s="291"/>
    </row>
    <row r="56" spans="2:14" ht="15.75" x14ac:dyDescent="0.25">
      <c r="B56" s="291"/>
      <c r="C56" s="291"/>
      <c r="D56" s="291"/>
      <c r="E56" s="291"/>
      <c r="F56" s="291"/>
      <c r="G56" s="291"/>
      <c r="H56" s="291"/>
      <c r="I56" s="291"/>
      <c r="J56" s="291"/>
      <c r="K56" s="291"/>
      <c r="L56" s="291"/>
      <c r="M56" s="291"/>
      <c r="N56" s="291"/>
    </row>
    <row r="57" spans="2:14" ht="15.75" x14ac:dyDescent="0.25">
      <c r="B57" s="291"/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</row>
    <row r="58" spans="2:14" ht="15.75" x14ac:dyDescent="0.25">
      <c r="B58" s="291"/>
      <c r="C58" s="291"/>
      <c r="D58" s="291"/>
      <c r="E58" s="291"/>
      <c r="F58" s="291"/>
      <c r="G58" s="291"/>
      <c r="H58" s="291"/>
      <c r="I58" s="291"/>
      <c r="J58" s="291"/>
      <c r="K58" s="291"/>
      <c r="L58" s="291"/>
      <c r="M58" s="291"/>
      <c r="N58" s="291"/>
    </row>
  </sheetData>
  <mergeCells count="33">
    <mergeCell ref="B43:N43"/>
    <mergeCell ref="B44:N44"/>
    <mergeCell ref="I45:N45"/>
    <mergeCell ref="B34:N36"/>
    <mergeCell ref="E14:N14"/>
    <mergeCell ref="E15:N15"/>
    <mergeCell ref="E16:N16"/>
    <mergeCell ref="F22:H22"/>
    <mergeCell ref="B38:N38"/>
    <mergeCell ref="E17:N17"/>
    <mergeCell ref="C40:N40"/>
    <mergeCell ref="B45:H45"/>
    <mergeCell ref="B41:N41"/>
    <mergeCell ref="B42:N42"/>
    <mergeCell ref="B1:N1"/>
    <mergeCell ref="A2:N2"/>
    <mergeCell ref="A3:N3"/>
    <mergeCell ref="A4:N4"/>
    <mergeCell ref="A6:N6"/>
    <mergeCell ref="E12:N12"/>
    <mergeCell ref="F20:H20"/>
    <mergeCell ref="A7:N7"/>
    <mergeCell ref="F21:H21"/>
    <mergeCell ref="C39:N39"/>
    <mergeCell ref="F23:H23"/>
    <mergeCell ref="F24:H24"/>
    <mergeCell ref="E13:N13"/>
    <mergeCell ref="I46:N47"/>
    <mergeCell ref="B48:H48"/>
    <mergeCell ref="B49:H49"/>
    <mergeCell ref="I48:N48"/>
    <mergeCell ref="I49:N49"/>
    <mergeCell ref="B46:H47"/>
  </mergeCells>
  <phoneticPr fontId="8" type="noConversion"/>
  <printOptions horizontalCentered="1" verticalCentered="1"/>
  <pageMargins left="0.5" right="0.5" top="0.5" bottom="0.25" header="0.5" footer="0.25"/>
  <pageSetup scale="80" orientation="portrait" r:id="rId1"/>
  <headerFooter alignWithMargins="0">
    <oddFooter>&amp;LDSS-16 10-24-2016&amp;RPage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2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456</v>
      </c>
      <c r="C19" s="691"/>
      <c r="D19" s="691"/>
      <c r="E19" s="482" t="s">
        <v>382</v>
      </c>
      <c r="F19" s="378">
        <v>31860</v>
      </c>
      <c r="G19" s="480">
        <v>442</v>
      </c>
      <c r="H19" s="392">
        <v>591</v>
      </c>
      <c r="I19" s="393">
        <f>ROUND(H19/2080,2)</f>
        <v>0.28000000000000003</v>
      </c>
    </row>
    <row r="20" spans="1:9" ht="19.5" customHeight="1" x14ac:dyDescent="0.2">
      <c r="A20" s="474" t="s">
        <v>50</v>
      </c>
      <c r="B20" s="809" t="s">
        <v>457</v>
      </c>
      <c r="C20" s="691"/>
      <c r="D20" s="691"/>
      <c r="E20" s="483" t="s">
        <v>382</v>
      </c>
      <c r="F20" s="379">
        <v>1365</v>
      </c>
      <c r="G20" s="477"/>
      <c r="H20" s="394">
        <v>24</v>
      </c>
      <c r="I20" s="393">
        <f>ROUND(H20/2080,2)</f>
        <v>0.01</v>
      </c>
    </row>
    <row r="21" spans="1:9" ht="19.5" customHeight="1" x14ac:dyDescent="0.2">
      <c r="A21" s="474" t="s">
        <v>82</v>
      </c>
      <c r="B21" s="809" t="s">
        <v>458</v>
      </c>
      <c r="C21" s="691"/>
      <c r="D21" s="691"/>
      <c r="E21" s="483" t="s">
        <v>383</v>
      </c>
      <c r="F21" s="379">
        <v>31923</v>
      </c>
      <c r="G21" s="477">
        <v>219</v>
      </c>
      <c r="H21" s="394">
        <v>444</v>
      </c>
      <c r="I21" s="393">
        <f>ROUND(H21/2080,2)</f>
        <v>0.21</v>
      </c>
    </row>
    <row r="22" spans="1:9" ht="19.5" customHeight="1" x14ac:dyDescent="0.2">
      <c r="A22" s="474" t="s">
        <v>51</v>
      </c>
      <c r="B22" s="811" t="s">
        <v>459</v>
      </c>
      <c r="C22" s="520"/>
      <c r="D22" s="520"/>
      <c r="E22" s="483" t="s">
        <v>383</v>
      </c>
      <c r="F22" s="379">
        <v>121294</v>
      </c>
      <c r="G22" s="477">
        <v>2859</v>
      </c>
      <c r="H22" s="394">
        <v>2476</v>
      </c>
      <c r="I22" s="393">
        <f>ROUND(H22/2080,2)</f>
        <v>1.19</v>
      </c>
    </row>
    <row r="23" spans="1:9" ht="19.5" customHeight="1" x14ac:dyDescent="0.2">
      <c r="A23" s="474" t="s">
        <v>156</v>
      </c>
      <c r="B23" s="811" t="s">
        <v>460</v>
      </c>
      <c r="C23" s="520"/>
      <c r="D23" s="520"/>
      <c r="E23" s="483" t="s">
        <v>383</v>
      </c>
      <c r="F23" s="379">
        <v>60073</v>
      </c>
      <c r="G23" s="477">
        <v>868</v>
      </c>
      <c r="H23" s="394">
        <v>1080</v>
      </c>
      <c r="I23" s="393">
        <f>ROUND(H23/2080,2)</f>
        <v>0.52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246515</v>
      </c>
      <c r="G24" s="473">
        <f>SUM(G19:G23)</f>
        <v>4388</v>
      </c>
      <c r="H24" s="473">
        <f>SUM(H19:H23)</f>
        <v>4615</v>
      </c>
      <c r="I24" s="395">
        <f>SUM(I19:I23)</f>
        <v>2.21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2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810" t="s">
        <v>461</v>
      </c>
      <c r="C27" s="685"/>
      <c r="D27" s="686"/>
      <c r="E27" s="486"/>
      <c r="F27" s="392">
        <v>2530</v>
      </c>
      <c r="G27" s="480">
        <v>29</v>
      </c>
      <c r="H27" s="392">
        <v>14</v>
      </c>
      <c r="I27" s="393">
        <f>ROUND(H27/2080,2)</f>
        <v>0.01</v>
      </c>
    </row>
    <row r="28" spans="1:9" ht="19.5" customHeight="1" x14ac:dyDescent="0.2">
      <c r="A28" s="474" t="s">
        <v>50</v>
      </c>
      <c r="B28" s="810" t="s">
        <v>462</v>
      </c>
      <c r="C28" s="685"/>
      <c r="D28" s="686"/>
      <c r="E28" s="478"/>
      <c r="F28" s="394">
        <v>75180</v>
      </c>
      <c r="G28" s="477">
        <v>606</v>
      </c>
      <c r="H28" s="394">
        <v>416</v>
      </c>
      <c r="I28" s="393">
        <f>ROUND(H28/2080,2)</f>
        <v>0.2</v>
      </c>
    </row>
    <row r="29" spans="1:9" ht="19.5" customHeight="1" x14ac:dyDescent="0.2">
      <c r="A29" s="474" t="s">
        <v>82</v>
      </c>
      <c r="B29" s="810" t="s">
        <v>463</v>
      </c>
      <c r="C29" s="685"/>
      <c r="D29" s="686"/>
      <c r="E29" s="478"/>
      <c r="F29" s="394">
        <v>187810</v>
      </c>
      <c r="G29" s="477">
        <v>943</v>
      </c>
      <c r="H29" s="394">
        <v>1007</v>
      </c>
      <c r="I29" s="393">
        <f>ROUND(H29/2080,2)</f>
        <v>0.48</v>
      </c>
    </row>
    <row r="30" spans="1:9" ht="19.5" customHeight="1" x14ac:dyDescent="0.2">
      <c r="A30" s="474" t="s">
        <v>51</v>
      </c>
      <c r="B30" s="811" t="s">
        <v>464</v>
      </c>
      <c r="C30" s="520"/>
      <c r="D30" s="521"/>
      <c r="E30" s="478"/>
      <c r="F30" s="394">
        <v>234506</v>
      </c>
      <c r="G30" s="477">
        <v>1056</v>
      </c>
      <c r="H30" s="394">
        <v>1239</v>
      </c>
      <c r="I30" s="393">
        <f>ROUND(H30/2080,2)</f>
        <v>0.6</v>
      </c>
    </row>
    <row r="31" spans="1:9" ht="19.5" customHeight="1" x14ac:dyDescent="0.2">
      <c r="A31" s="474" t="s">
        <v>156</v>
      </c>
      <c r="B31" s="519"/>
      <c r="C31" s="520"/>
      <c r="D31" s="521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500026</v>
      </c>
      <c r="G32" s="473">
        <f>SUM(G27:G31)</f>
        <v>2634</v>
      </c>
      <c r="H32" s="473">
        <f>SUM(H27:H31)</f>
        <v>2676</v>
      </c>
      <c r="I32" s="395">
        <f>SUM(I27:I31)</f>
        <v>1.29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2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465</v>
      </c>
      <c r="C35" s="691"/>
      <c r="D35" s="692"/>
      <c r="E35" s="479" t="s">
        <v>387</v>
      </c>
      <c r="F35" s="392">
        <v>85998</v>
      </c>
      <c r="G35" s="480">
        <v>854</v>
      </c>
      <c r="H35" s="392">
        <v>2080</v>
      </c>
      <c r="I35" s="393">
        <f>ROUND(H35/2080,2)</f>
        <v>1</v>
      </c>
    </row>
    <row r="36" spans="1:9" ht="19.5" customHeight="1" x14ac:dyDescent="0.2">
      <c r="A36" s="474" t="s">
        <v>50</v>
      </c>
      <c r="B36" s="809" t="s">
        <v>466</v>
      </c>
      <c r="C36" s="691"/>
      <c r="D36" s="692"/>
      <c r="E36" s="521" t="s">
        <v>217</v>
      </c>
      <c r="F36" s="394">
        <v>46797</v>
      </c>
      <c r="G36" s="477"/>
      <c r="H36" s="394">
        <v>2389</v>
      </c>
      <c r="I36" s="393">
        <f>ROUND(H36/2080,2)</f>
        <v>1.1499999999999999</v>
      </c>
    </row>
    <row r="37" spans="1:9" ht="19.5" customHeight="1" x14ac:dyDescent="0.2">
      <c r="A37" s="474" t="s">
        <v>82</v>
      </c>
      <c r="B37" s="809" t="s">
        <v>467</v>
      </c>
      <c r="C37" s="691"/>
      <c r="D37" s="692"/>
      <c r="E37" s="521" t="s">
        <v>217</v>
      </c>
      <c r="F37" s="394">
        <v>29470</v>
      </c>
      <c r="G37" s="477"/>
      <c r="H37" s="394">
        <v>806</v>
      </c>
      <c r="I37" s="393">
        <f>ROUND(H37/2080,2)</f>
        <v>0.39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22"/>
      <c r="F38" s="473">
        <f>SUM(F35:F37)</f>
        <v>162265</v>
      </c>
      <c r="G38" s="473">
        <f>SUM(G35:G37)</f>
        <v>854</v>
      </c>
      <c r="H38" s="473">
        <f>SUM(H35:H37)</f>
        <v>5275</v>
      </c>
      <c r="I38" s="395">
        <f>SUM(I35:I37)</f>
        <v>2.54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21:D21"/>
    <mergeCell ref="B24:D24"/>
    <mergeCell ref="B26:D26"/>
    <mergeCell ref="B35:D35"/>
    <mergeCell ref="B36:D36"/>
    <mergeCell ref="B37:D37"/>
    <mergeCell ref="B38:D38"/>
    <mergeCell ref="B27:D27"/>
    <mergeCell ref="B28:D28"/>
    <mergeCell ref="B29:D29"/>
    <mergeCell ref="B32:D32"/>
    <mergeCell ref="B34:D34"/>
  </mergeCells>
  <phoneticPr fontId="36" type="noConversion"/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440"/>
      <c r="G5" s="440"/>
      <c r="H5" s="440"/>
      <c r="I5" s="440"/>
      <c r="J5" s="314"/>
      <c r="K5" s="314"/>
      <c r="L5" s="314"/>
      <c r="M5" s="314"/>
      <c r="N5" s="314"/>
      <c r="O5" s="314"/>
      <c r="P5" s="314"/>
      <c r="Q5" s="314"/>
      <c r="R5" s="3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443">
        <f>'P1 Info &amp; Certification'!N20</f>
        <v>44377</v>
      </c>
      <c r="J6" s="147"/>
      <c r="K6" s="319"/>
      <c r="L6" s="13"/>
      <c r="M6" s="316"/>
      <c r="N6" s="318"/>
      <c r="O6" s="147"/>
      <c r="P6" s="147"/>
      <c r="Q6" s="318"/>
      <c r="R6" s="146"/>
      <c r="S6" s="146"/>
    </row>
    <row r="7" spans="1:19" x14ac:dyDescent="0.2">
      <c r="A7" s="153"/>
      <c r="B7" s="458"/>
      <c r="C7" s="458"/>
      <c r="D7" s="458"/>
      <c r="E7" s="4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317"/>
      <c r="K8" s="317"/>
      <c r="L8" s="317"/>
      <c r="M8" s="317"/>
      <c r="N8" s="317"/>
      <c r="O8" s="317"/>
      <c r="P8" s="317"/>
      <c r="Q8" s="317"/>
      <c r="R8" s="146"/>
      <c r="S8" s="146"/>
    </row>
    <row r="9" spans="1:19" x14ac:dyDescent="0.2">
      <c r="A9" s="471"/>
      <c r="B9" s="472"/>
      <c r="C9" s="472"/>
      <c r="D9" s="472"/>
      <c r="E9" s="472"/>
      <c r="F9" s="472"/>
      <c r="G9" s="472"/>
      <c r="H9" s="472"/>
      <c r="I9" s="472"/>
      <c r="J9" s="315"/>
      <c r="K9" s="315"/>
      <c r="L9" s="315"/>
      <c r="M9" s="315"/>
      <c r="N9" s="315"/>
      <c r="O9" s="315"/>
      <c r="P9" s="315"/>
      <c r="Q9" s="315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452"/>
      <c r="B16" s="447"/>
      <c r="C16" s="447"/>
      <c r="D16" s="447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455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468</v>
      </c>
      <c r="C19" s="691"/>
      <c r="D19" s="691"/>
      <c r="E19" s="482" t="s">
        <v>383</v>
      </c>
      <c r="F19" s="378">
        <v>44190</v>
      </c>
      <c r="G19" s="480">
        <v>817</v>
      </c>
      <c r="H19" s="392">
        <v>843</v>
      </c>
      <c r="I19" s="393">
        <f>ROUND(H19/2080,2)</f>
        <v>0.41</v>
      </c>
    </row>
    <row r="20" spans="1:9" ht="19.5" customHeight="1" x14ac:dyDescent="0.2">
      <c r="A20" s="474" t="s">
        <v>50</v>
      </c>
      <c r="B20" s="809" t="s">
        <v>469</v>
      </c>
      <c r="C20" s="691"/>
      <c r="D20" s="691"/>
      <c r="E20" s="483" t="s">
        <v>383</v>
      </c>
      <c r="F20" s="379">
        <v>124005</v>
      </c>
      <c r="G20" s="477">
        <v>2751</v>
      </c>
      <c r="H20" s="394">
        <v>2044</v>
      </c>
      <c r="I20" s="393">
        <f>ROUND(H20/2080,2)</f>
        <v>0.98</v>
      </c>
    </row>
    <row r="21" spans="1:9" ht="19.5" customHeight="1" x14ac:dyDescent="0.2">
      <c r="A21" s="474" t="s">
        <v>82</v>
      </c>
      <c r="B21" s="809" t="s">
        <v>470</v>
      </c>
      <c r="C21" s="691"/>
      <c r="D21" s="691"/>
      <c r="E21" s="483" t="s">
        <v>383</v>
      </c>
      <c r="F21" s="379">
        <v>33276</v>
      </c>
      <c r="G21" s="477">
        <v>383</v>
      </c>
      <c r="H21" s="394">
        <v>645</v>
      </c>
      <c r="I21" s="393">
        <f>ROUND(H21/2080,2)</f>
        <v>0.31</v>
      </c>
    </row>
    <row r="22" spans="1:9" ht="19.5" customHeight="1" x14ac:dyDescent="0.2">
      <c r="A22" s="474" t="s">
        <v>51</v>
      </c>
      <c r="B22" s="811" t="s">
        <v>471</v>
      </c>
      <c r="C22" s="485"/>
      <c r="D22" s="485"/>
      <c r="E22" s="483" t="s">
        <v>383</v>
      </c>
      <c r="F22" s="379">
        <v>126903</v>
      </c>
      <c r="G22" s="477">
        <v>2272</v>
      </c>
      <c r="H22" s="394">
        <v>2204</v>
      </c>
      <c r="I22" s="393">
        <f>ROUND(H22/2080,2)</f>
        <v>1.06</v>
      </c>
    </row>
    <row r="23" spans="1:9" ht="19.5" customHeight="1" x14ac:dyDescent="0.2">
      <c r="A23" s="474" t="s">
        <v>156</v>
      </c>
      <c r="B23" s="811" t="s">
        <v>472</v>
      </c>
      <c r="C23" s="485"/>
      <c r="D23" s="485"/>
      <c r="E23" s="483" t="s">
        <v>383</v>
      </c>
      <c r="F23" s="379">
        <v>23346</v>
      </c>
      <c r="G23" s="477">
        <v>354</v>
      </c>
      <c r="H23" s="394">
        <v>319</v>
      </c>
      <c r="I23" s="393">
        <f>ROUND(H23/2080,2)</f>
        <v>0.15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351720</v>
      </c>
      <c r="G24" s="473">
        <f>SUM(G19:G23)</f>
        <v>6577</v>
      </c>
      <c r="H24" s="473">
        <f>SUM(H19:H23)</f>
        <v>6055</v>
      </c>
      <c r="I24" s="395">
        <f>SUM(I19:I23)</f>
        <v>2.9099999999999997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74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455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810" t="s">
        <v>474</v>
      </c>
      <c r="C27" s="685"/>
      <c r="D27" s="686"/>
      <c r="E27" s="478" t="s">
        <v>388</v>
      </c>
      <c r="F27" s="394">
        <v>22080</v>
      </c>
      <c r="G27" s="477">
        <v>270</v>
      </c>
      <c r="H27" s="394">
        <v>192</v>
      </c>
      <c r="I27" s="393">
        <f>ROUND(H27/2080,2)</f>
        <v>0.09</v>
      </c>
    </row>
    <row r="28" spans="1:9" ht="19.5" customHeight="1" x14ac:dyDescent="0.2">
      <c r="A28" s="474" t="s">
        <v>50</v>
      </c>
      <c r="B28" s="811" t="s">
        <v>473</v>
      </c>
      <c r="C28" s="541"/>
      <c r="D28" s="542"/>
      <c r="E28" s="478" t="s">
        <v>383</v>
      </c>
      <c r="F28" s="394">
        <v>7840</v>
      </c>
      <c r="G28" s="477">
        <v>201</v>
      </c>
      <c r="H28" s="394">
        <v>112</v>
      </c>
      <c r="I28" s="393">
        <f>ROUND(H28/2080,2)</f>
        <v>0.05</v>
      </c>
    </row>
    <row r="29" spans="1:9" ht="19.5" customHeight="1" x14ac:dyDescent="0.2">
      <c r="A29" s="474" t="s">
        <v>82</v>
      </c>
      <c r="B29" s="810" t="s">
        <v>475</v>
      </c>
      <c r="C29" s="685"/>
      <c r="D29" s="686"/>
      <c r="E29" s="478" t="s">
        <v>405</v>
      </c>
      <c r="F29" s="394">
        <v>95760</v>
      </c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484"/>
      <c r="C30" s="485"/>
      <c r="D30" s="475"/>
      <c r="E30" s="478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484"/>
      <c r="C31" s="485"/>
      <c r="D31" s="475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125680</v>
      </c>
      <c r="G32" s="473">
        <f>SUM(G27:G31)</f>
        <v>471</v>
      </c>
      <c r="H32" s="473">
        <f>SUM(H27:H31)</f>
        <v>304</v>
      </c>
      <c r="I32" s="395">
        <f>SUM(I27:I31)</f>
        <v>0.14000000000000001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74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455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476</v>
      </c>
      <c r="C35" s="691"/>
      <c r="D35" s="692"/>
      <c r="E35" s="479" t="s">
        <v>217</v>
      </c>
      <c r="F35" s="392">
        <v>9628</v>
      </c>
      <c r="G35" s="480"/>
      <c r="H35" s="392">
        <v>351</v>
      </c>
      <c r="I35" s="393">
        <f>ROUND(H35/2080,2)</f>
        <v>0.17</v>
      </c>
    </row>
    <row r="36" spans="1:9" ht="19.5" customHeight="1" x14ac:dyDescent="0.2">
      <c r="A36" s="474" t="s">
        <v>50</v>
      </c>
      <c r="B36" s="809" t="s">
        <v>477</v>
      </c>
      <c r="C36" s="691"/>
      <c r="D36" s="692"/>
      <c r="E36" s="475" t="s">
        <v>217</v>
      </c>
      <c r="F36" s="394">
        <v>29612</v>
      </c>
      <c r="G36" s="477"/>
      <c r="H36" s="394">
        <v>819</v>
      </c>
      <c r="I36" s="393">
        <f>ROUND(H36/2080,2)</f>
        <v>0.39</v>
      </c>
    </row>
    <row r="37" spans="1:9" ht="19.5" customHeight="1" x14ac:dyDescent="0.2">
      <c r="A37" s="474" t="s">
        <v>82</v>
      </c>
      <c r="B37" s="809" t="s">
        <v>478</v>
      </c>
      <c r="C37" s="691"/>
      <c r="D37" s="692"/>
      <c r="E37" s="475" t="s">
        <v>378</v>
      </c>
      <c r="F37" s="394">
        <v>35397</v>
      </c>
      <c r="G37" s="477"/>
      <c r="H37" s="394">
        <v>2095</v>
      </c>
      <c r="I37" s="393">
        <f>ROUND(H37/2080,2)</f>
        <v>1.01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453"/>
      <c r="F38" s="473">
        <f>SUM(F35:F37)</f>
        <v>74637</v>
      </c>
      <c r="G38" s="473">
        <f>SUM(G35:G37)</f>
        <v>0</v>
      </c>
      <c r="H38" s="473">
        <f>SUM(H35:H37)</f>
        <v>3265</v>
      </c>
      <c r="I38" s="395">
        <f>SUM(I35:I37)</f>
        <v>1.57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3">
    <mergeCell ref="B36:D36"/>
    <mergeCell ref="B37:D37"/>
    <mergeCell ref="B38:D38"/>
    <mergeCell ref="B27:D27"/>
    <mergeCell ref="B29:D29"/>
    <mergeCell ref="B32:D32"/>
    <mergeCell ref="B34:D34"/>
    <mergeCell ref="B35:D35"/>
    <mergeCell ref="B26:D26"/>
    <mergeCell ref="A13:D15"/>
    <mergeCell ref="H13:I13"/>
    <mergeCell ref="B17:D17"/>
    <mergeCell ref="A1:I1"/>
    <mergeCell ref="A2:I2"/>
    <mergeCell ref="A3:I3"/>
    <mergeCell ref="A4:I4"/>
    <mergeCell ref="C8:H8"/>
    <mergeCell ref="A12:I12"/>
    <mergeCell ref="B18:D18"/>
    <mergeCell ref="B19:D19"/>
    <mergeCell ref="B20:D20"/>
    <mergeCell ref="B21:D21"/>
    <mergeCell ref="B24:D24"/>
  </mergeCells>
  <phoneticPr fontId="36" type="noConversion"/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2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479</v>
      </c>
      <c r="C19" s="691"/>
      <c r="D19" s="691"/>
      <c r="E19" s="482" t="s">
        <v>383</v>
      </c>
      <c r="F19" s="378">
        <v>1097</v>
      </c>
      <c r="G19" s="480">
        <v>27</v>
      </c>
      <c r="H19" s="392">
        <v>16</v>
      </c>
      <c r="I19" s="393">
        <f>ROUND(H19/2080,2)</f>
        <v>0.01</v>
      </c>
    </row>
    <row r="20" spans="1:9" ht="19.5" customHeight="1" x14ac:dyDescent="0.2">
      <c r="A20" s="474" t="s">
        <v>50</v>
      </c>
      <c r="B20" s="809" t="s">
        <v>480</v>
      </c>
      <c r="C20" s="691"/>
      <c r="D20" s="691"/>
      <c r="E20" s="483" t="s">
        <v>383</v>
      </c>
      <c r="F20" s="379">
        <v>118511</v>
      </c>
      <c r="G20" s="477">
        <v>2866</v>
      </c>
      <c r="H20" s="394">
        <v>2100</v>
      </c>
      <c r="I20" s="393">
        <f>ROUND(H20/2080,2)</f>
        <v>1.01</v>
      </c>
    </row>
    <row r="21" spans="1:9" ht="19.5" customHeight="1" x14ac:dyDescent="0.2">
      <c r="A21" s="474" t="s">
        <v>82</v>
      </c>
      <c r="B21" s="809" t="s">
        <v>481</v>
      </c>
      <c r="C21" s="691"/>
      <c r="D21" s="691"/>
      <c r="E21" s="483" t="s">
        <v>383</v>
      </c>
      <c r="F21" s="379">
        <v>119836</v>
      </c>
      <c r="G21" s="477">
        <v>3167</v>
      </c>
      <c r="H21" s="394">
        <v>2080</v>
      </c>
      <c r="I21" s="393">
        <f>ROUND(H21/2080,2)</f>
        <v>1</v>
      </c>
    </row>
    <row r="22" spans="1:9" ht="19.5" customHeight="1" x14ac:dyDescent="0.2">
      <c r="A22" s="474" t="s">
        <v>51</v>
      </c>
      <c r="B22" s="811" t="s">
        <v>482</v>
      </c>
      <c r="C22" s="520"/>
      <c r="D22" s="520"/>
      <c r="E22" s="483" t="s">
        <v>382</v>
      </c>
      <c r="F22" s="379">
        <v>95874</v>
      </c>
      <c r="G22" s="477"/>
      <c r="H22" s="394">
        <v>2169</v>
      </c>
      <c r="I22" s="393">
        <f>ROUND(H22/2080,2)</f>
        <v>1.04</v>
      </c>
    </row>
    <row r="23" spans="1:9" ht="19.5" customHeight="1" x14ac:dyDescent="0.2">
      <c r="A23" s="474" t="s">
        <v>156</v>
      </c>
      <c r="B23" s="811" t="s">
        <v>483</v>
      </c>
      <c r="C23" s="520"/>
      <c r="D23" s="520"/>
      <c r="E23" s="483" t="s">
        <v>383</v>
      </c>
      <c r="F23" s="379">
        <v>1311</v>
      </c>
      <c r="G23" s="477"/>
      <c r="H23" s="394">
        <v>32</v>
      </c>
      <c r="I23" s="393">
        <f>ROUND(H23/2080,2)</f>
        <v>0.02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336629</v>
      </c>
      <c r="G24" s="473">
        <f>SUM(G19:G23)</f>
        <v>6060</v>
      </c>
      <c r="H24" s="473">
        <f>SUM(H19:H23)</f>
        <v>6397</v>
      </c>
      <c r="I24" s="395">
        <f>SUM(I19:I23)</f>
        <v>3.08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2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810" t="s">
        <v>484</v>
      </c>
      <c r="C27" s="685"/>
      <c r="D27" s="686"/>
      <c r="E27" s="486"/>
      <c r="F27" s="392">
        <v>1760</v>
      </c>
      <c r="G27" s="480">
        <v>48</v>
      </c>
      <c r="H27" s="392">
        <v>13</v>
      </c>
      <c r="I27" s="393">
        <f>ROUND(H27/2080,2)</f>
        <v>0.01</v>
      </c>
    </row>
    <row r="28" spans="1:9" ht="19.5" customHeight="1" x14ac:dyDescent="0.2">
      <c r="A28" s="474" t="s">
        <v>50</v>
      </c>
      <c r="B28" s="810" t="s">
        <v>485</v>
      </c>
      <c r="C28" s="685"/>
      <c r="D28" s="686"/>
      <c r="E28" s="478"/>
      <c r="F28" s="394">
        <v>480</v>
      </c>
      <c r="G28" s="477">
        <v>6</v>
      </c>
      <c r="H28" s="394">
        <v>4</v>
      </c>
      <c r="I28" s="393">
        <f>ROUND(H28/2080,2)</f>
        <v>0</v>
      </c>
    </row>
    <row r="29" spans="1:9" ht="19.5" customHeight="1" x14ac:dyDescent="0.2">
      <c r="A29" s="474" t="s">
        <v>82</v>
      </c>
      <c r="B29" s="810" t="s">
        <v>486</v>
      </c>
      <c r="C29" s="685"/>
      <c r="D29" s="686"/>
      <c r="E29" s="478"/>
      <c r="F29" s="394">
        <v>41800</v>
      </c>
      <c r="G29" s="477">
        <v>911</v>
      </c>
      <c r="H29" s="394">
        <v>328</v>
      </c>
      <c r="I29" s="393">
        <f>ROUND(H29/2080,2)</f>
        <v>0.16</v>
      </c>
    </row>
    <row r="30" spans="1:9" ht="19.5" customHeight="1" x14ac:dyDescent="0.2">
      <c r="A30" s="474" t="s">
        <v>51</v>
      </c>
      <c r="B30" s="811" t="s">
        <v>487</v>
      </c>
      <c r="C30" s="541"/>
      <c r="D30" s="542"/>
      <c r="E30" s="478"/>
      <c r="F30" s="394">
        <v>195620</v>
      </c>
      <c r="G30" s="477">
        <v>3863</v>
      </c>
      <c r="H30" s="394">
        <v>1608</v>
      </c>
      <c r="I30" s="393">
        <f>ROUND(H30/2080,2)</f>
        <v>0.77</v>
      </c>
    </row>
    <row r="31" spans="1:9" ht="19.5" customHeight="1" x14ac:dyDescent="0.2">
      <c r="A31" s="474" t="s">
        <v>156</v>
      </c>
      <c r="B31" s="519"/>
      <c r="C31" s="520"/>
      <c r="D31" s="521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239660</v>
      </c>
      <c r="G32" s="473">
        <f>SUM(G27:G31)</f>
        <v>4828</v>
      </c>
      <c r="H32" s="473">
        <f>SUM(H27:H31)</f>
        <v>1953</v>
      </c>
      <c r="I32" s="395">
        <f>SUM(I27:I31)</f>
        <v>0.94000000000000006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2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488</v>
      </c>
      <c r="C35" s="691"/>
      <c r="D35" s="692"/>
      <c r="E35" s="479" t="s">
        <v>378</v>
      </c>
      <c r="F35" s="392">
        <v>20165</v>
      </c>
      <c r="G35" s="480"/>
      <c r="H35" s="392">
        <v>1285</v>
      </c>
      <c r="I35" s="393">
        <f>ROUND(H35/2080,2)</f>
        <v>0.62</v>
      </c>
    </row>
    <row r="36" spans="1:9" ht="19.5" customHeight="1" x14ac:dyDescent="0.2">
      <c r="A36" s="474" t="s">
        <v>50</v>
      </c>
      <c r="B36" s="809" t="s">
        <v>489</v>
      </c>
      <c r="C36" s="691"/>
      <c r="D36" s="692"/>
      <c r="E36" s="521" t="s">
        <v>378</v>
      </c>
      <c r="F36" s="394">
        <v>5076</v>
      </c>
      <c r="G36" s="477"/>
      <c r="H36" s="394">
        <v>329</v>
      </c>
      <c r="I36" s="393">
        <f>ROUND(H36/2080,2)</f>
        <v>0.16</v>
      </c>
    </row>
    <row r="37" spans="1:9" ht="19.5" customHeight="1" x14ac:dyDescent="0.2">
      <c r="A37" s="474" t="s">
        <v>82</v>
      </c>
      <c r="B37" s="809" t="s">
        <v>490</v>
      </c>
      <c r="C37" s="691"/>
      <c r="D37" s="692"/>
      <c r="E37" s="521" t="s">
        <v>378</v>
      </c>
      <c r="F37" s="394">
        <v>1562</v>
      </c>
      <c r="G37" s="477"/>
      <c r="H37" s="394">
        <v>124</v>
      </c>
      <c r="I37" s="393">
        <f>ROUND(H37/2080,2)</f>
        <v>0.06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22"/>
      <c r="F38" s="473">
        <f>SUM(F35:F37)</f>
        <v>26803</v>
      </c>
      <c r="G38" s="473">
        <f>SUM(G35:G37)</f>
        <v>0</v>
      </c>
      <c r="H38" s="473">
        <f>SUM(H35:H37)</f>
        <v>1738</v>
      </c>
      <c r="I38" s="395">
        <f>SUM(I35:I37)</f>
        <v>0.84000000000000008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21:D21"/>
    <mergeCell ref="B24:D24"/>
    <mergeCell ref="B26:D26"/>
    <mergeCell ref="B35:D35"/>
    <mergeCell ref="B36:D36"/>
    <mergeCell ref="B37:D37"/>
    <mergeCell ref="B38:D38"/>
    <mergeCell ref="B27:D27"/>
    <mergeCell ref="B28:D28"/>
    <mergeCell ref="B29:D29"/>
    <mergeCell ref="B32:D32"/>
    <mergeCell ref="B34:D34"/>
  </mergeCells>
  <phoneticPr fontId="36" type="noConversion"/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39"/>
  <sheetViews>
    <sheetView topLeftCell="A10" zoomScale="85" zoomScaleNormal="85" workbookViewId="0">
      <selection activeCell="R32" sqref="R32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2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491</v>
      </c>
      <c r="C19" s="691"/>
      <c r="D19" s="691"/>
      <c r="E19" s="482" t="s">
        <v>383</v>
      </c>
      <c r="F19" s="378">
        <v>84622</v>
      </c>
      <c r="G19" s="480"/>
      <c r="H19" s="392">
        <v>2166</v>
      </c>
      <c r="I19" s="393">
        <f>ROUND(H19/2080,2)</f>
        <v>1.04</v>
      </c>
    </row>
    <row r="20" spans="1:9" ht="19.5" customHeight="1" x14ac:dyDescent="0.2">
      <c r="A20" s="474" t="s">
        <v>50</v>
      </c>
      <c r="B20" s="809" t="s">
        <v>492</v>
      </c>
      <c r="C20" s="691"/>
      <c r="D20" s="691"/>
      <c r="E20" s="483" t="s">
        <v>383</v>
      </c>
      <c r="F20" s="379">
        <v>25083</v>
      </c>
      <c r="G20" s="477"/>
      <c r="H20" s="394">
        <v>776</v>
      </c>
      <c r="I20" s="393">
        <f>ROUND(H20/2080,2)</f>
        <v>0.37</v>
      </c>
    </row>
    <row r="21" spans="1:9" ht="19.5" customHeight="1" x14ac:dyDescent="0.2">
      <c r="A21" s="474" t="s">
        <v>82</v>
      </c>
      <c r="B21" s="809" t="s">
        <v>493</v>
      </c>
      <c r="C21" s="691"/>
      <c r="D21" s="691"/>
      <c r="E21" s="483" t="s">
        <v>383</v>
      </c>
      <c r="F21" s="379">
        <v>7842</v>
      </c>
      <c r="G21" s="477"/>
      <c r="H21" s="394">
        <v>224</v>
      </c>
      <c r="I21" s="393">
        <f>ROUND(H21/2080,2)</f>
        <v>0.11</v>
      </c>
    </row>
    <row r="22" spans="1:9" ht="19.5" customHeight="1" x14ac:dyDescent="0.2">
      <c r="A22" s="474" t="s">
        <v>51</v>
      </c>
      <c r="B22" s="811" t="s">
        <v>494</v>
      </c>
      <c r="C22" s="520"/>
      <c r="D22" s="520"/>
      <c r="E22" s="483" t="s">
        <v>383</v>
      </c>
      <c r="F22" s="379">
        <v>1785</v>
      </c>
      <c r="G22" s="477"/>
      <c r="H22" s="394">
        <v>45</v>
      </c>
      <c r="I22" s="393">
        <f>ROUND(H22/2080,2)</f>
        <v>0.02</v>
      </c>
    </row>
    <row r="23" spans="1:9" ht="19.5" customHeight="1" x14ac:dyDescent="0.2">
      <c r="A23" s="474" t="s">
        <v>156</v>
      </c>
      <c r="B23" s="811" t="s">
        <v>495</v>
      </c>
      <c r="C23" s="520"/>
      <c r="D23" s="520"/>
      <c r="E23" s="483" t="s">
        <v>383</v>
      </c>
      <c r="F23" s="379">
        <v>7569</v>
      </c>
      <c r="G23" s="477"/>
      <c r="H23" s="394">
        <v>243</v>
      </c>
      <c r="I23" s="393">
        <f>ROUND(H23/2080,2)</f>
        <v>0.12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126901</v>
      </c>
      <c r="G24" s="473">
        <f>SUM(G19:G23)</f>
        <v>0</v>
      </c>
      <c r="H24" s="473">
        <f>SUM(H19:H23)</f>
        <v>3454</v>
      </c>
      <c r="I24" s="395">
        <f>SUM(I19:I23)</f>
        <v>1.6600000000000001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2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478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478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19"/>
      <c r="C30" s="520"/>
      <c r="D30" s="521"/>
      <c r="E30" s="478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19"/>
      <c r="C31" s="520"/>
      <c r="D31" s="521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2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496</v>
      </c>
      <c r="C35" s="691"/>
      <c r="D35" s="692"/>
      <c r="E35" s="479" t="s">
        <v>378</v>
      </c>
      <c r="F35" s="392">
        <v>2900</v>
      </c>
      <c r="G35" s="480"/>
      <c r="H35" s="392">
        <v>50</v>
      </c>
      <c r="I35" s="393">
        <f>ROUND(H35/2080,2)</f>
        <v>0.02</v>
      </c>
    </row>
    <row r="36" spans="1:9" ht="19.5" customHeight="1" x14ac:dyDescent="0.2">
      <c r="A36" s="474" t="s">
        <v>50</v>
      </c>
      <c r="B36" s="809" t="s">
        <v>497</v>
      </c>
      <c r="C36" s="691"/>
      <c r="D36" s="692"/>
      <c r="E36" s="521" t="s">
        <v>378</v>
      </c>
      <c r="F36" s="394">
        <v>102789</v>
      </c>
      <c r="G36" s="477"/>
      <c r="H36" s="394">
        <v>1615</v>
      </c>
      <c r="I36" s="393">
        <f>ROUND(H36/2080,2)</f>
        <v>0.78</v>
      </c>
    </row>
    <row r="37" spans="1:9" ht="19.5" customHeight="1" x14ac:dyDescent="0.2">
      <c r="A37" s="474" t="s">
        <v>82</v>
      </c>
      <c r="B37" s="809" t="s">
        <v>498</v>
      </c>
      <c r="C37" s="691"/>
      <c r="D37" s="692"/>
      <c r="E37" s="521" t="s">
        <v>378</v>
      </c>
      <c r="F37" s="394">
        <v>39781</v>
      </c>
      <c r="G37" s="477"/>
      <c r="H37" s="394">
        <v>680</v>
      </c>
      <c r="I37" s="393">
        <f>ROUND(H37/2080,2)</f>
        <v>0.33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22"/>
      <c r="F38" s="473">
        <f>SUM(F35:F37)</f>
        <v>145470</v>
      </c>
      <c r="G38" s="473">
        <f>SUM(G35:G37)</f>
        <v>0</v>
      </c>
      <c r="H38" s="473">
        <f>SUM(H35:H37)</f>
        <v>2345</v>
      </c>
      <c r="I38" s="395">
        <f>SUM(I35:I37)</f>
        <v>1.1300000000000001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21:D21"/>
    <mergeCell ref="B24:D24"/>
    <mergeCell ref="B26:D26"/>
    <mergeCell ref="B35:D35"/>
    <mergeCell ref="B36:D36"/>
    <mergeCell ref="B37:D37"/>
    <mergeCell ref="B38:D38"/>
    <mergeCell ref="B27:D27"/>
    <mergeCell ref="B28:D28"/>
    <mergeCell ref="B29:D29"/>
    <mergeCell ref="B32:D32"/>
    <mergeCell ref="B34:D34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2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499</v>
      </c>
      <c r="C19" s="691"/>
      <c r="D19" s="691"/>
      <c r="E19" s="482" t="s">
        <v>383</v>
      </c>
      <c r="F19" s="378">
        <v>29095</v>
      </c>
      <c r="G19" s="480"/>
      <c r="H19" s="392">
        <v>652</v>
      </c>
      <c r="I19" s="393">
        <f>ROUND(H19/2080,2)</f>
        <v>0.31</v>
      </c>
    </row>
    <row r="20" spans="1:9" ht="19.5" customHeight="1" x14ac:dyDescent="0.2">
      <c r="A20" s="474" t="s">
        <v>50</v>
      </c>
      <c r="B20" s="809" t="s">
        <v>500</v>
      </c>
      <c r="C20" s="691"/>
      <c r="D20" s="691"/>
      <c r="E20" s="483" t="s">
        <v>383</v>
      </c>
      <c r="F20" s="379">
        <v>30410</v>
      </c>
      <c r="G20" s="477"/>
      <c r="H20" s="394">
        <v>815</v>
      </c>
      <c r="I20" s="393">
        <f>ROUND(H20/2080,2)</f>
        <v>0.39</v>
      </c>
    </row>
    <row r="21" spans="1:9" ht="19.5" customHeight="1" x14ac:dyDescent="0.2">
      <c r="A21" s="474" t="s">
        <v>82</v>
      </c>
      <c r="B21" s="809" t="s">
        <v>501</v>
      </c>
      <c r="C21" s="691"/>
      <c r="D21" s="691"/>
      <c r="E21" s="483" t="s">
        <v>383</v>
      </c>
      <c r="F21" s="379">
        <v>75653</v>
      </c>
      <c r="G21" s="477"/>
      <c r="H21" s="394">
        <v>2103</v>
      </c>
      <c r="I21" s="393">
        <f>ROUND(H21/2080,2)</f>
        <v>1.01</v>
      </c>
    </row>
    <row r="22" spans="1:9" ht="19.5" customHeight="1" x14ac:dyDescent="0.2">
      <c r="A22" s="474" t="s">
        <v>51</v>
      </c>
      <c r="B22" s="811" t="s">
        <v>502</v>
      </c>
      <c r="C22" s="520"/>
      <c r="D22" s="520"/>
      <c r="E22" s="483" t="s">
        <v>383</v>
      </c>
      <c r="F22" s="379">
        <v>13037</v>
      </c>
      <c r="G22" s="477"/>
      <c r="H22" s="394">
        <v>390</v>
      </c>
      <c r="I22" s="393">
        <f>ROUND(H22/2080,2)</f>
        <v>0.19</v>
      </c>
    </row>
    <row r="23" spans="1:9" ht="19.5" customHeight="1" x14ac:dyDescent="0.2">
      <c r="A23" s="474" t="s">
        <v>156</v>
      </c>
      <c r="B23" s="811" t="s">
        <v>503</v>
      </c>
      <c r="C23" s="520"/>
      <c r="D23" s="520"/>
      <c r="E23" s="483" t="s">
        <v>383</v>
      </c>
      <c r="F23" s="379">
        <v>10090</v>
      </c>
      <c r="G23" s="477"/>
      <c r="H23" s="394">
        <v>348</v>
      </c>
      <c r="I23" s="393">
        <f>ROUND(H23/2080,2)</f>
        <v>0.17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158285</v>
      </c>
      <c r="G24" s="473">
        <f>SUM(G19:G23)</f>
        <v>0</v>
      </c>
      <c r="H24" s="473">
        <f>SUM(H19:H23)</f>
        <v>4308</v>
      </c>
      <c r="I24" s="395">
        <f>SUM(I19:I23)</f>
        <v>2.0699999999999998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2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478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478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19"/>
      <c r="C30" s="520"/>
      <c r="D30" s="521"/>
      <c r="E30" s="478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19"/>
      <c r="C31" s="520"/>
      <c r="D31" s="521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2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504</v>
      </c>
      <c r="C35" s="691"/>
      <c r="D35" s="692"/>
      <c r="E35" s="479" t="s">
        <v>384</v>
      </c>
      <c r="F35" s="392">
        <v>57922</v>
      </c>
      <c r="G35" s="480"/>
      <c r="H35" s="392">
        <v>2294</v>
      </c>
      <c r="I35" s="393">
        <f>ROUND(H35/2080,2)</f>
        <v>1.1000000000000001</v>
      </c>
    </row>
    <row r="36" spans="1:9" ht="19.5" customHeight="1" x14ac:dyDescent="0.2">
      <c r="A36" s="474" t="s">
        <v>50</v>
      </c>
      <c r="B36" s="809" t="s">
        <v>505</v>
      </c>
      <c r="C36" s="691"/>
      <c r="D36" s="692"/>
      <c r="E36" s="521" t="s">
        <v>383</v>
      </c>
      <c r="F36" s="394">
        <v>66846</v>
      </c>
      <c r="G36" s="477"/>
      <c r="H36" s="394">
        <v>2149</v>
      </c>
      <c r="I36" s="393">
        <f>ROUND(H36/2080,2)</f>
        <v>1.03</v>
      </c>
    </row>
    <row r="37" spans="1:9" ht="19.5" customHeight="1" x14ac:dyDescent="0.2">
      <c r="A37" s="474" t="s">
        <v>82</v>
      </c>
      <c r="B37" s="809" t="s">
        <v>506</v>
      </c>
      <c r="C37" s="691"/>
      <c r="D37" s="692"/>
      <c r="E37" s="521" t="s">
        <v>386</v>
      </c>
      <c r="F37" s="394">
        <v>14488</v>
      </c>
      <c r="G37" s="477"/>
      <c r="H37" s="394">
        <v>474</v>
      </c>
      <c r="I37" s="393">
        <f>ROUND(H37/2080,2)</f>
        <v>0.23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22"/>
      <c r="F38" s="473">
        <f>SUM(F35:F37)</f>
        <v>139256</v>
      </c>
      <c r="G38" s="473">
        <f>SUM(G35:G37)</f>
        <v>0</v>
      </c>
      <c r="H38" s="473">
        <f>SUM(H35:H37)</f>
        <v>4917</v>
      </c>
      <c r="I38" s="395">
        <f>SUM(I35:I37)</f>
        <v>2.36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21:D21"/>
    <mergeCell ref="B24:D24"/>
    <mergeCell ref="B26:D26"/>
    <mergeCell ref="B35:D35"/>
    <mergeCell ref="B36:D36"/>
    <mergeCell ref="B37:D37"/>
    <mergeCell ref="B38:D38"/>
    <mergeCell ref="B27:D27"/>
    <mergeCell ref="B28:D28"/>
    <mergeCell ref="B29:D29"/>
    <mergeCell ref="B32:D32"/>
    <mergeCell ref="B34:D34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39"/>
  <sheetViews>
    <sheetView topLeftCell="A5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2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809" t="s">
        <v>507</v>
      </c>
      <c r="C19" s="691"/>
      <c r="D19" s="691"/>
      <c r="E19" s="482" t="s">
        <v>383</v>
      </c>
      <c r="F19" s="378">
        <v>40385</v>
      </c>
      <c r="G19" s="480"/>
      <c r="H19" s="392">
        <v>1192</v>
      </c>
      <c r="I19" s="393">
        <f>ROUND(H19/2080,2)</f>
        <v>0.56999999999999995</v>
      </c>
    </row>
    <row r="20" spans="1:9" ht="19.5" customHeight="1" x14ac:dyDescent="0.2">
      <c r="A20" s="474" t="s">
        <v>50</v>
      </c>
      <c r="B20" s="809" t="s">
        <v>508</v>
      </c>
      <c r="C20" s="691"/>
      <c r="D20" s="691"/>
      <c r="E20" s="483" t="s">
        <v>383</v>
      </c>
      <c r="F20" s="379">
        <v>10054</v>
      </c>
      <c r="G20" s="477"/>
      <c r="H20" s="394">
        <v>296</v>
      </c>
      <c r="I20" s="393">
        <f>ROUND(H20/2080,2)</f>
        <v>0.14000000000000001</v>
      </c>
    </row>
    <row r="21" spans="1:9" ht="19.5" customHeight="1" x14ac:dyDescent="0.2">
      <c r="A21" s="474" t="s">
        <v>82</v>
      </c>
      <c r="B21" s="809" t="s">
        <v>509</v>
      </c>
      <c r="C21" s="691"/>
      <c r="D21" s="691"/>
      <c r="E21" s="483" t="s">
        <v>383</v>
      </c>
      <c r="F21" s="379">
        <v>40869</v>
      </c>
      <c r="G21" s="477"/>
      <c r="H21" s="394">
        <v>1299</v>
      </c>
      <c r="I21" s="393">
        <f>ROUND(H21/2080,2)</f>
        <v>0.62</v>
      </c>
    </row>
    <row r="22" spans="1:9" ht="19.5" customHeight="1" x14ac:dyDescent="0.2">
      <c r="A22" s="474" t="s">
        <v>51</v>
      </c>
      <c r="B22" s="811" t="s">
        <v>510</v>
      </c>
      <c r="C22" s="520"/>
      <c r="D22" s="520"/>
      <c r="E22" s="483" t="s">
        <v>386</v>
      </c>
      <c r="F22" s="379">
        <v>13275</v>
      </c>
      <c r="G22" s="477"/>
      <c r="H22" s="394">
        <v>306</v>
      </c>
      <c r="I22" s="393">
        <f>ROUND(H22/2080,2)</f>
        <v>0.15</v>
      </c>
    </row>
    <row r="23" spans="1:9" ht="19.5" customHeight="1" x14ac:dyDescent="0.2">
      <c r="A23" s="474" t="s">
        <v>156</v>
      </c>
      <c r="B23" s="811" t="s">
        <v>511</v>
      </c>
      <c r="C23" s="520"/>
      <c r="D23" s="520"/>
      <c r="E23" s="483" t="s">
        <v>386</v>
      </c>
      <c r="F23" s="379">
        <v>13731</v>
      </c>
      <c r="G23" s="477"/>
      <c r="H23" s="394">
        <v>349</v>
      </c>
      <c r="I23" s="393">
        <f>ROUND(H23/2080,2)</f>
        <v>0.17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118314</v>
      </c>
      <c r="G24" s="473">
        <f>SUM(G19:G23)</f>
        <v>0</v>
      </c>
      <c r="H24" s="473">
        <f>SUM(H19:H23)</f>
        <v>3442</v>
      </c>
      <c r="I24" s="395">
        <f>SUM(I19:I23)</f>
        <v>1.65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2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478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478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19"/>
      <c r="C30" s="520"/>
      <c r="D30" s="521"/>
      <c r="E30" s="478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19"/>
      <c r="C31" s="520"/>
      <c r="D31" s="521"/>
      <c r="E31" s="47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2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512</v>
      </c>
      <c r="C35" s="691"/>
      <c r="D35" s="692"/>
      <c r="E35" s="479" t="s">
        <v>387</v>
      </c>
      <c r="F35" s="392">
        <v>92247</v>
      </c>
      <c r="G35" s="480">
        <v>853</v>
      </c>
      <c r="H35" s="392">
        <v>2080</v>
      </c>
      <c r="I35" s="393">
        <f>ROUND(H35/2080,2)</f>
        <v>1</v>
      </c>
    </row>
    <row r="36" spans="1:9" ht="19.5" customHeight="1" x14ac:dyDescent="0.2">
      <c r="A36" s="474" t="s">
        <v>50</v>
      </c>
      <c r="B36" s="809" t="s">
        <v>513</v>
      </c>
      <c r="C36" s="691"/>
      <c r="D36" s="692"/>
      <c r="E36" s="521" t="s">
        <v>406</v>
      </c>
      <c r="F36" s="394">
        <v>53181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514</v>
      </c>
      <c r="C37" s="691"/>
      <c r="D37" s="692"/>
      <c r="E37" s="521" t="s">
        <v>406</v>
      </c>
      <c r="F37" s="394">
        <v>14397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22"/>
      <c r="F38" s="473">
        <f>SUM(F35:F37)</f>
        <v>159825</v>
      </c>
      <c r="G38" s="473">
        <f>SUM(G35:G37)</f>
        <v>853</v>
      </c>
      <c r="H38" s="473">
        <f>SUM(H35:H37)</f>
        <v>2080</v>
      </c>
      <c r="I38" s="395">
        <f>SUM(I35:I37)</f>
        <v>1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21:D21"/>
    <mergeCell ref="B24:D24"/>
    <mergeCell ref="B26:D26"/>
    <mergeCell ref="B35:D35"/>
    <mergeCell ref="B36:D36"/>
    <mergeCell ref="B37:D37"/>
    <mergeCell ref="B38:D38"/>
    <mergeCell ref="B27:D27"/>
    <mergeCell ref="B28:D28"/>
    <mergeCell ref="B29:D29"/>
    <mergeCell ref="B32:D32"/>
    <mergeCell ref="B34:D34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42A2-BA94-470E-9D00-C032C0BB28F7}">
  <dimension ref="A1:S39"/>
  <sheetViews>
    <sheetView topLeftCell="A7" zoomScale="85" zoomScaleNormal="85" workbookViewId="0">
      <selection activeCell="P22" sqref="P22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515</v>
      </c>
      <c r="C35" s="691"/>
      <c r="D35" s="692"/>
      <c r="E35" s="479" t="s">
        <v>406</v>
      </c>
      <c r="F35" s="392">
        <v>19691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516</v>
      </c>
      <c r="C36" s="691"/>
      <c r="D36" s="692"/>
      <c r="E36" s="551" t="s">
        <v>406</v>
      </c>
      <c r="F36" s="394">
        <v>12870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517</v>
      </c>
      <c r="C37" s="691"/>
      <c r="D37" s="692"/>
      <c r="E37" s="551" t="s">
        <v>406</v>
      </c>
      <c r="F37" s="394">
        <v>50409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82970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33DA-D2B5-4769-A8AC-8283F38DCC1C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518</v>
      </c>
      <c r="C35" s="691"/>
      <c r="D35" s="692"/>
      <c r="E35" s="479" t="s">
        <v>406</v>
      </c>
      <c r="F35" s="392">
        <v>4352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519</v>
      </c>
      <c r="C36" s="691"/>
      <c r="D36" s="692"/>
      <c r="E36" s="551" t="s">
        <v>406</v>
      </c>
      <c r="F36" s="394">
        <v>17383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520</v>
      </c>
      <c r="C37" s="691"/>
      <c r="D37" s="692"/>
      <c r="E37" s="551" t="s">
        <v>406</v>
      </c>
      <c r="F37" s="394">
        <v>39384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61119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3AA0A-5611-43F9-A4B6-DC6B04F1AAA1}">
  <dimension ref="A1:S39"/>
  <sheetViews>
    <sheetView topLeftCell="A7" zoomScale="85" zoomScaleNormal="85" workbookViewId="0">
      <selection activeCell="Q34" sqref="Q34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521</v>
      </c>
      <c r="C35" s="691"/>
      <c r="D35" s="692"/>
      <c r="E35" s="479" t="s">
        <v>406</v>
      </c>
      <c r="F35" s="392">
        <v>599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522</v>
      </c>
      <c r="C36" s="691"/>
      <c r="D36" s="692"/>
      <c r="E36" s="551" t="s">
        <v>406</v>
      </c>
      <c r="F36" s="394">
        <v>542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523</v>
      </c>
      <c r="C37" s="691"/>
      <c r="D37" s="692"/>
      <c r="E37" s="551" t="s">
        <v>406</v>
      </c>
      <c r="F37" s="394">
        <v>41753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42894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2B376-3B8F-4D10-85D4-C45CD5D3BB58}">
  <dimension ref="A1:S39"/>
  <sheetViews>
    <sheetView topLeftCell="A10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524</v>
      </c>
      <c r="C35" s="691"/>
      <c r="D35" s="692"/>
      <c r="E35" s="479" t="s">
        <v>406</v>
      </c>
      <c r="F35" s="392">
        <v>38340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525</v>
      </c>
      <c r="C36" s="691"/>
      <c r="D36" s="692"/>
      <c r="E36" s="551" t="s">
        <v>406</v>
      </c>
      <c r="F36" s="394">
        <v>37562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526</v>
      </c>
      <c r="C37" s="691"/>
      <c r="D37" s="692"/>
      <c r="E37" s="551" t="s">
        <v>406</v>
      </c>
      <c r="F37" s="394">
        <v>1457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77359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zoomScaleNormal="100" workbookViewId="0">
      <selection sqref="A1:O1"/>
    </sheetView>
  </sheetViews>
  <sheetFormatPr defaultColWidth="9.7109375" defaultRowHeight="12.75" x14ac:dyDescent="0.2"/>
  <cols>
    <col min="1" max="1" width="4.28515625" style="12" customWidth="1"/>
    <col min="2" max="2" width="9.7109375" style="12" customWidth="1"/>
    <col min="3" max="3" width="1.7109375" style="12" customWidth="1"/>
    <col min="4" max="4" width="9.7109375" style="12"/>
    <col min="5" max="5" width="8" style="12" customWidth="1"/>
    <col min="6" max="6" width="9.7109375" style="12"/>
    <col min="7" max="7" width="1.7109375" style="12" customWidth="1"/>
    <col min="8" max="8" width="11.28515625" style="12" customWidth="1"/>
    <col min="9" max="9" width="0.85546875" style="12" customWidth="1"/>
    <col min="10" max="10" width="10.85546875" style="12" customWidth="1"/>
    <col min="11" max="11" width="9.7109375" style="12"/>
    <col min="12" max="12" width="1.7109375" style="12" customWidth="1"/>
    <col min="13" max="13" width="10.140625" style="12" bestFit="1" customWidth="1"/>
    <col min="14" max="14" width="12.140625" style="12" customWidth="1"/>
    <col min="15" max="15" width="12" style="12" customWidth="1"/>
    <col min="16" max="16384" width="9.7109375" style="12"/>
  </cols>
  <sheetData>
    <row r="1" spans="1:16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75"/>
    </row>
    <row r="2" spans="1:16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75"/>
    </row>
    <row r="3" spans="1:16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75"/>
    </row>
    <row r="4" spans="1:16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75"/>
    </row>
    <row r="5" spans="1:16" ht="13.5" thickBot="1" x14ac:dyDescent="0.25"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76"/>
    </row>
    <row r="6" spans="1:16" ht="27.75" customHeight="1" x14ac:dyDescent="0.2">
      <c r="A6" s="199"/>
      <c r="B6" s="77" t="s">
        <v>54</v>
      </c>
      <c r="C6" s="77"/>
      <c r="D6" s="77"/>
      <c r="E6" s="78" t="s">
        <v>6</v>
      </c>
      <c r="F6" s="644">
        <f>'P1 Info &amp; Certification'!L20</f>
        <v>44013</v>
      </c>
      <c r="G6" s="644"/>
      <c r="H6" s="644"/>
      <c r="I6" s="82"/>
      <c r="J6" s="79"/>
      <c r="K6" s="78" t="s">
        <v>7</v>
      </c>
      <c r="L6" s="77"/>
      <c r="M6" s="644">
        <f>'P1 Info &amp; Certification'!N20</f>
        <v>44377</v>
      </c>
      <c r="N6" s="644"/>
      <c r="O6" s="80"/>
      <c r="P6" s="32"/>
    </row>
    <row r="7" spans="1:16" x14ac:dyDescent="0.2">
      <c r="A7" s="83"/>
      <c r="B7" s="458"/>
      <c r="C7" s="458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6.25" customHeight="1" thickBot="1" x14ac:dyDescent="0.25">
      <c r="A8" s="181"/>
      <c r="B8" s="84" t="s">
        <v>59</v>
      </c>
      <c r="C8" s="200"/>
      <c r="D8" s="200"/>
      <c r="E8" s="645" t="str">
        <f>'P1 Info &amp; Certification'!E12</f>
        <v>Charter Oak Health Center, Inc.</v>
      </c>
      <c r="F8" s="645"/>
      <c r="G8" s="645"/>
      <c r="H8" s="645"/>
      <c r="I8" s="645"/>
      <c r="J8" s="645"/>
      <c r="K8" s="645"/>
      <c r="L8" s="645"/>
      <c r="M8" s="645"/>
      <c r="N8" s="645"/>
      <c r="O8" s="646"/>
    </row>
    <row r="9" spans="1:16" ht="15.95" customHeight="1" thickBot="1" x14ac:dyDescent="0.25">
      <c r="A9" s="13"/>
      <c r="B9" s="651"/>
      <c r="C9" s="651"/>
      <c r="D9" s="651"/>
      <c r="E9" s="651"/>
      <c r="F9" s="651"/>
      <c r="G9" s="651"/>
      <c r="H9" s="651"/>
      <c r="I9" s="651"/>
      <c r="J9" s="651"/>
      <c r="K9" s="651"/>
      <c r="L9" s="651"/>
      <c r="M9" s="651"/>
      <c r="N9" s="651"/>
      <c r="O9" s="651"/>
      <c r="P9" s="13"/>
    </row>
    <row r="10" spans="1:16" ht="42" customHeight="1" thickBot="1" x14ac:dyDescent="0.25">
      <c r="A10" s="421" t="s">
        <v>56</v>
      </c>
      <c r="B10" s="647" t="s">
        <v>341</v>
      </c>
      <c r="C10" s="647"/>
      <c r="D10" s="647"/>
      <c r="E10" s="647"/>
      <c r="F10" s="647"/>
      <c r="G10" s="647"/>
      <c r="H10" s="647"/>
      <c r="I10" s="647"/>
      <c r="J10" s="647"/>
      <c r="K10" s="647"/>
      <c r="L10" s="647"/>
      <c r="M10" s="647"/>
      <c r="N10" s="647"/>
      <c r="O10" s="648"/>
    </row>
    <row r="11" spans="1:16" s="15" customFormat="1" ht="30.75" customHeight="1" x14ac:dyDescent="0.2">
      <c r="A11" s="640" t="s">
        <v>32</v>
      </c>
      <c r="B11" s="635"/>
      <c r="C11" s="635"/>
      <c r="D11" s="635"/>
      <c r="E11" s="636"/>
      <c r="F11" s="634" t="s">
        <v>58</v>
      </c>
      <c r="G11" s="635"/>
      <c r="H11" s="635"/>
      <c r="I11" s="635"/>
      <c r="J11" s="636"/>
      <c r="K11" s="637" t="s">
        <v>289</v>
      </c>
      <c r="L11" s="638"/>
      <c r="M11" s="639"/>
      <c r="N11" s="649" t="s">
        <v>57</v>
      </c>
      <c r="O11" s="650"/>
    </row>
    <row r="12" spans="1:16" ht="28.5" customHeight="1" x14ac:dyDescent="0.2">
      <c r="A12" s="643" t="s">
        <v>360</v>
      </c>
      <c r="B12" s="630"/>
      <c r="C12" s="630"/>
      <c r="D12" s="630"/>
      <c r="E12" s="630"/>
      <c r="F12" s="631" t="s">
        <v>415</v>
      </c>
      <c r="G12" s="631"/>
      <c r="H12" s="631"/>
      <c r="I12" s="631"/>
      <c r="J12" s="631"/>
      <c r="K12" s="631" t="s">
        <v>367</v>
      </c>
      <c r="L12" s="631"/>
      <c r="M12" s="631"/>
      <c r="N12" s="631"/>
      <c r="O12" s="632"/>
    </row>
    <row r="13" spans="1:16" ht="28.5" customHeight="1" x14ac:dyDescent="0.2">
      <c r="A13" s="643" t="s">
        <v>360</v>
      </c>
      <c r="B13" s="630"/>
      <c r="C13" s="630"/>
      <c r="D13" s="630"/>
      <c r="E13" s="630"/>
      <c r="F13" s="631" t="s">
        <v>416</v>
      </c>
      <c r="G13" s="631"/>
      <c r="H13" s="631"/>
      <c r="I13" s="631"/>
      <c r="J13" s="631"/>
      <c r="K13" s="631" t="s">
        <v>367</v>
      </c>
      <c r="L13" s="631"/>
      <c r="M13" s="631"/>
      <c r="N13" s="631"/>
      <c r="O13" s="632"/>
    </row>
    <row r="14" spans="1:16" ht="28.5" customHeight="1" x14ac:dyDescent="0.2">
      <c r="A14" s="629" t="s">
        <v>417</v>
      </c>
      <c r="B14" s="641"/>
      <c r="C14" s="641"/>
      <c r="D14" s="641"/>
      <c r="E14" s="642"/>
      <c r="F14" s="631" t="s">
        <v>418</v>
      </c>
      <c r="G14" s="631"/>
      <c r="H14" s="631"/>
      <c r="I14" s="631"/>
      <c r="J14" s="631"/>
      <c r="K14" s="631" t="s">
        <v>367</v>
      </c>
      <c r="L14" s="631"/>
      <c r="M14" s="631"/>
      <c r="N14" s="631"/>
      <c r="O14" s="632"/>
    </row>
    <row r="15" spans="1:16" ht="28.5" customHeight="1" x14ac:dyDescent="0.2">
      <c r="A15" s="629" t="s">
        <v>419</v>
      </c>
      <c r="B15" s="630"/>
      <c r="C15" s="630"/>
      <c r="D15" s="630"/>
      <c r="E15" s="630"/>
      <c r="F15" s="631" t="s">
        <v>420</v>
      </c>
      <c r="G15" s="631"/>
      <c r="H15" s="631"/>
      <c r="I15" s="631"/>
      <c r="J15" s="631"/>
      <c r="K15" s="631" t="s">
        <v>367</v>
      </c>
      <c r="L15" s="631"/>
      <c r="M15" s="631"/>
      <c r="N15" s="631"/>
      <c r="O15" s="632"/>
    </row>
    <row r="16" spans="1:16" ht="28.5" customHeight="1" x14ac:dyDescent="0.2">
      <c r="A16" s="629" t="s">
        <v>421</v>
      </c>
      <c r="B16" s="630"/>
      <c r="C16" s="630"/>
      <c r="D16" s="630"/>
      <c r="E16" s="630"/>
      <c r="F16" s="631" t="s">
        <v>422</v>
      </c>
      <c r="G16" s="631"/>
      <c r="H16" s="631"/>
      <c r="I16" s="631"/>
      <c r="J16" s="631"/>
      <c r="K16" s="631" t="s">
        <v>367</v>
      </c>
      <c r="L16" s="631"/>
      <c r="M16" s="631"/>
      <c r="N16" s="631"/>
      <c r="O16" s="632"/>
    </row>
    <row r="17" spans="1:15" ht="28.5" customHeight="1" x14ac:dyDescent="0.2">
      <c r="A17" s="629" t="s">
        <v>423</v>
      </c>
      <c r="B17" s="630"/>
      <c r="C17" s="630"/>
      <c r="D17" s="630"/>
      <c r="E17" s="630"/>
      <c r="F17" s="631" t="s">
        <v>424</v>
      </c>
      <c r="G17" s="631"/>
      <c r="H17" s="631"/>
      <c r="I17" s="631"/>
      <c r="J17" s="631"/>
      <c r="K17" s="631" t="s">
        <v>367</v>
      </c>
      <c r="L17" s="631"/>
      <c r="M17" s="631"/>
      <c r="N17" s="631"/>
      <c r="O17" s="632"/>
    </row>
    <row r="18" spans="1:15" ht="28.5" customHeight="1" x14ac:dyDescent="0.2">
      <c r="A18" s="629" t="s">
        <v>425</v>
      </c>
      <c r="B18" s="630"/>
      <c r="C18" s="630"/>
      <c r="D18" s="630"/>
      <c r="E18" s="630"/>
      <c r="F18" s="631" t="s">
        <v>426</v>
      </c>
      <c r="G18" s="631"/>
      <c r="H18" s="631"/>
      <c r="I18" s="631"/>
      <c r="J18" s="631"/>
      <c r="K18" s="631" t="s">
        <v>367</v>
      </c>
      <c r="L18" s="631"/>
      <c r="M18" s="631"/>
      <c r="N18" s="631"/>
      <c r="O18" s="632"/>
    </row>
    <row r="19" spans="1:15" ht="28.5" customHeight="1" x14ac:dyDescent="0.2">
      <c r="A19" s="629" t="s">
        <v>427</v>
      </c>
      <c r="B19" s="630"/>
      <c r="C19" s="630"/>
      <c r="D19" s="630"/>
      <c r="E19" s="630"/>
      <c r="F19" s="631" t="s">
        <v>428</v>
      </c>
      <c r="G19" s="631"/>
      <c r="H19" s="631"/>
      <c r="I19" s="631"/>
      <c r="J19" s="631"/>
      <c r="K19" s="631" t="s">
        <v>367</v>
      </c>
      <c r="L19" s="631"/>
      <c r="M19" s="631"/>
      <c r="N19" s="631"/>
      <c r="O19" s="632"/>
    </row>
    <row r="20" spans="1:15" ht="28.5" customHeight="1" x14ac:dyDescent="0.2">
      <c r="A20" s="629" t="s">
        <v>429</v>
      </c>
      <c r="B20" s="630"/>
      <c r="C20" s="630"/>
      <c r="D20" s="630"/>
      <c r="E20" s="630"/>
      <c r="F20" s="631" t="s">
        <v>430</v>
      </c>
      <c r="G20" s="631"/>
      <c r="H20" s="631"/>
      <c r="I20" s="631"/>
      <c r="J20" s="631"/>
      <c r="K20" s="631" t="s">
        <v>367</v>
      </c>
      <c r="L20" s="631"/>
      <c r="M20" s="631"/>
      <c r="N20" s="631"/>
      <c r="O20" s="632"/>
    </row>
    <row r="21" spans="1:15" ht="28.5" customHeight="1" x14ac:dyDescent="0.2">
      <c r="A21" s="629" t="s">
        <v>431</v>
      </c>
      <c r="B21" s="630"/>
      <c r="C21" s="630"/>
      <c r="D21" s="630"/>
      <c r="E21" s="630"/>
      <c r="F21" s="631" t="s">
        <v>432</v>
      </c>
      <c r="G21" s="631"/>
      <c r="H21" s="631"/>
      <c r="I21" s="631"/>
      <c r="J21" s="631"/>
      <c r="K21" s="631" t="s">
        <v>367</v>
      </c>
      <c r="L21" s="631"/>
      <c r="M21" s="631"/>
      <c r="N21" s="631"/>
      <c r="O21" s="632"/>
    </row>
    <row r="22" spans="1:15" ht="28.5" customHeight="1" x14ac:dyDescent="0.2">
      <c r="A22" s="629" t="s">
        <v>433</v>
      </c>
      <c r="B22" s="630"/>
      <c r="C22" s="630"/>
      <c r="D22" s="630"/>
      <c r="E22" s="630"/>
      <c r="F22" s="631" t="s">
        <v>434</v>
      </c>
      <c r="G22" s="631"/>
      <c r="H22" s="631"/>
      <c r="I22" s="631"/>
      <c r="J22" s="631"/>
      <c r="K22" s="631" t="s">
        <v>367</v>
      </c>
      <c r="L22" s="631"/>
      <c r="M22" s="631"/>
      <c r="N22" s="631"/>
      <c r="O22" s="632"/>
    </row>
    <row r="23" spans="1:15" ht="28.5" customHeight="1" x14ac:dyDescent="0.2">
      <c r="A23" s="643"/>
      <c r="B23" s="630"/>
      <c r="C23" s="630"/>
      <c r="D23" s="630"/>
      <c r="E23" s="630"/>
      <c r="F23" s="631"/>
      <c r="G23" s="631"/>
      <c r="H23" s="631"/>
      <c r="I23" s="631"/>
      <c r="J23" s="631"/>
      <c r="K23" s="631"/>
      <c r="L23" s="631"/>
      <c r="M23" s="631"/>
      <c r="N23" s="631"/>
      <c r="O23" s="632"/>
    </row>
    <row r="24" spans="1:15" ht="28.5" customHeight="1" x14ac:dyDescent="0.2">
      <c r="A24" s="643"/>
      <c r="B24" s="630"/>
      <c r="C24" s="630"/>
      <c r="D24" s="630"/>
      <c r="E24" s="630"/>
      <c r="F24" s="631"/>
      <c r="G24" s="631"/>
      <c r="H24" s="631"/>
      <c r="I24" s="631"/>
      <c r="J24" s="631"/>
      <c r="K24" s="631"/>
      <c r="L24" s="631"/>
      <c r="M24" s="631"/>
      <c r="N24" s="631"/>
      <c r="O24" s="632"/>
    </row>
    <row r="25" spans="1:15" ht="28.5" customHeight="1" x14ac:dyDescent="0.2">
      <c r="A25" s="643"/>
      <c r="B25" s="630"/>
      <c r="C25" s="630"/>
      <c r="D25" s="630"/>
      <c r="E25" s="630"/>
      <c r="F25" s="631"/>
      <c r="G25" s="631"/>
      <c r="H25" s="631"/>
      <c r="I25" s="631"/>
      <c r="J25" s="631"/>
      <c r="K25" s="631"/>
      <c r="L25" s="631"/>
      <c r="M25" s="631"/>
      <c r="N25" s="631"/>
      <c r="O25" s="632"/>
    </row>
    <row r="26" spans="1:15" ht="28.5" customHeight="1" x14ac:dyDescent="0.2">
      <c r="A26" s="643"/>
      <c r="B26" s="630"/>
      <c r="C26" s="630"/>
      <c r="D26" s="630"/>
      <c r="E26" s="630"/>
      <c r="F26" s="631"/>
      <c r="G26" s="631"/>
      <c r="H26" s="631"/>
      <c r="I26" s="631"/>
      <c r="J26" s="631"/>
      <c r="K26" s="631"/>
      <c r="L26" s="631"/>
      <c r="M26" s="631"/>
      <c r="N26" s="631"/>
      <c r="O26" s="632"/>
    </row>
    <row r="27" spans="1:15" ht="28.5" customHeight="1" x14ac:dyDescent="0.2">
      <c r="A27" s="643"/>
      <c r="B27" s="630"/>
      <c r="C27" s="630"/>
      <c r="D27" s="630"/>
      <c r="E27" s="630"/>
      <c r="F27" s="631"/>
      <c r="G27" s="631"/>
      <c r="H27" s="631"/>
      <c r="I27" s="631"/>
      <c r="J27" s="631"/>
      <c r="K27" s="631"/>
      <c r="L27" s="631"/>
      <c r="M27" s="631"/>
      <c r="N27" s="631"/>
      <c r="O27" s="632"/>
    </row>
    <row r="28" spans="1:15" ht="28.5" customHeight="1" x14ac:dyDescent="0.2">
      <c r="A28" s="643"/>
      <c r="B28" s="630"/>
      <c r="C28" s="630"/>
      <c r="D28" s="630"/>
      <c r="E28" s="630"/>
      <c r="F28" s="631"/>
      <c r="G28" s="631"/>
      <c r="H28" s="631"/>
      <c r="I28" s="631"/>
      <c r="J28" s="631"/>
      <c r="K28" s="631"/>
      <c r="L28" s="631"/>
      <c r="M28" s="631"/>
      <c r="N28" s="631"/>
      <c r="O28" s="632"/>
    </row>
    <row r="29" spans="1:15" ht="28.5" customHeight="1" x14ac:dyDescent="0.2">
      <c r="A29" s="643"/>
      <c r="B29" s="630"/>
      <c r="C29" s="630"/>
      <c r="D29" s="630"/>
      <c r="E29" s="630"/>
      <c r="F29" s="631"/>
      <c r="G29" s="631"/>
      <c r="H29" s="631"/>
      <c r="I29" s="631"/>
      <c r="J29" s="631"/>
      <c r="K29" s="631"/>
      <c r="L29" s="631"/>
      <c r="M29" s="631"/>
      <c r="N29" s="631"/>
      <c r="O29" s="632"/>
    </row>
    <row r="30" spans="1:15" ht="28.5" customHeight="1" x14ac:dyDescent="0.2">
      <c r="A30" s="643"/>
      <c r="B30" s="630"/>
      <c r="C30" s="630"/>
      <c r="D30" s="630"/>
      <c r="E30" s="630"/>
      <c r="F30" s="631"/>
      <c r="G30" s="631"/>
      <c r="H30" s="631"/>
      <c r="I30" s="631"/>
      <c r="J30" s="631"/>
      <c r="K30" s="631"/>
      <c r="L30" s="631"/>
      <c r="M30" s="631"/>
      <c r="N30" s="631"/>
      <c r="O30" s="632"/>
    </row>
    <row r="31" spans="1:15" ht="28.5" customHeight="1" thickBot="1" x14ac:dyDescent="0.25">
      <c r="A31" s="643"/>
      <c r="B31" s="630"/>
      <c r="C31" s="630"/>
      <c r="D31" s="630"/>
      <c r="E31" s="630"/>
      <c r="F31" s="631"/>
      <c r="G31" s="631"/>
      <c r="H31" s="631"/>
      <c r="I31" s="631"/>
      <c r="J31" s="631"/>
      <c r="K31" s="631"/>
      <c r="L31" s="631"/>
      <c r="M31" s="631"/>
      <c r="N31" s="631"/>
      <c r="O31" s="632"/>
    </row>
    <row r="32" spans="1:15" ht="30" customHeight="1" thickBot="1" x14ac:dyDescent="0.25">
      <c r="A32" s="509" t="s">
        <v>161</v>
      </c>
      <c r="B32" s="654" t="s">
        <v>296</v>
      </c>
      <c r="C32" s="654"/>
      <c r="D32" s="654"/>
      <c r="E32" s="654"/>
      <c r="F32" s="654"/>
      <c r="G32" s="654"/>
      <c r="H32" s="654"/>
      <c r="I32" s="654"/>
      <c r="J32" s="654"/>
      <c r="K32" s="654"/>
      <c r="L32" s="654"/>
      <c r="M32" s="654"/>
      <c r="N32" s="654"/>
      <c r="O32" s="655"/>
    </row>
    <row r="33" spans="1:15" ht="14.25" customHeight="1" x14ac:dyDescent="0.2">
      <c r="A33" s="510" t="s">
        <v>295</v>
      </c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1"/>
      <c r="O33" s="512"/>
    </row>
    <row r="34" spans="1:15" ht="36" customHeight="1" thickBot="1" x14ac:dyDescent="0.25">
      <c r="A34" s="656" t="s">
        <v>300</v>
      </c>
      <c r="B34" s="657"/>
      <c r="C34" s="657"/>
      <c r="D34" s="657"/>
      <c r="E34" s="657"/>
      <c r="F34" s="657"/>
      <c r="G34" s="657"/>
      <c r="H34" s="657"/>
      <c r="I34" s="657"/>
      <c r="J34" s="657"/>
      <c r="K34" s="657"/>
      <c r="L34" s="657"/>
      <c r="M34" s="657"/>
      <c r="N34" s="652"/>
      <c r="O34" s="653"/>
    </row>
    <row r="35" spans="1:15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60" spans="1:1" x14ac:dyDescent="0.2">
      <c r="A60" s="422" t="s">
        <v>300</v>
      </c>
    </row>
    <row r="61" spans="1:1" x14ac:dyDescent="0.2">
      <c r="A61" s="422" t="s">
        <v>298</v>
      </c>
    </row>
    <row r="62" spans="1:1" x14ac:dyDescent="0.2">
      <c r="A62" s="422" t="s">
        <v>299</v>
      </c>
    </row>
    <row r="63" spans="1:1" x14ac:dyDescent="0.2">
      <c r="A63" s="422" t="s">
        <v>297</v>
      </c>
    </row>
  </sheetData>
  <sheetProtection password="E1AE" sheet="1"/>
  <mergeCells count="96">
    <mergeCell ref="N34:O34"/>
    <mergeCell ref="B32:O32"/>
    <mergeCell ref="K29:M29"/>
    <mergeCell ref="A31:E31"/>
    <mergeCell ref="A34:M34"/>
    <mergeCell ref="A30:E30"/>
    <mergeCell ref="F29:J29"/>
    <mergeCell ref="F26:J26"/>
    <mergeCell ref="K26:M26"/>
    <mergeCell ref="N26:O26"/>
    <mergeCell ref="F31:J31"/>
    <mergeCell ref="F27:J27"/>
    <mergeCell ref="K27:M27"/>
    <mergeCell ref="K31:M31"/>
    <mergeCell ref="N28:O28"/>
    <mergeCell ref="N31:O31"/>
    <mergeCell ref="N29:O29"/>
    <mergeCell ref="N30:O30"/>
    <mergeCell ref="F30:J30"/>
    <mergeCell ref="K30:M30"/>
    <mergeCell ref="N27:O27"/>
    <mergeCell ref="F28:J28"/>
    <mergeCell ref="K28:M28"/>
    <mergeCell ref="N13:O13"/>
    <mergeCell ref="N14:O14"/>
    <mergeCell ref="F15:J15"/>
    <mergeCell ref="A27:E27"/>
    <mergeCell ref="N24:O24"/>
    <mergeCell ref="F25:J25"/>
    <mergeCell ref="K25:M25"/>
    <mergeCell ref="A13:E13"/>
    <mergeCell ref="F13:J13"/>
    <mergeCell ref="F18:J18"/>
    <mergeCell ref="K18:M18"/>
    <mergeCell ref="F14:J14"/>
    <mergeCell ref="K14:M14"/>
    <mergeCell ref="A17:E17"/>
    <mergeCell ref="A18:E18"/>
    <mergeCell ref="F16:J16"/>
    <mergeCell ref="A3:O3"/>
    <mergeCell ref="M6:N6"/>
    <mergeCell ref="E8:O8"/>
    <mergeCell ref="K12:M12"/>
    <mergeCell ref="N12:O12"/>
    <mergeCell ref="B10:O10"/>
    <mergeCell ref="F6:H6"/>
    <mergeCell ref="N11:O11"/>
    <mergeCell ref="F12:J12"/>
    <mergeCell ref="B9:O9"/>
    <mergeCell ref="K16:M16"/>
    <mergeCell ref="K13:M13"/>
    <mergeCell ref="F23:J23"/>
    <mergeCell ref="N25:O25"/>
    <mergeCell ref="K19:M19"/>
    <mergeCell ref="N23:O23"/>
    <mergeCell ref="K15:M15"/>
    <mergeCell ref="F24:J24"/>
    <mergeCell ref="K24:M24"/>
    <mergeCell ref="F20:J20"/>
    <mergeCell ref="K23:M23"/>
    <mergeCell ref="N18:O18"/>
    <mergeCell ref="N15:O15"/>
    <mergeCell ref="N16:O16"/>
    <mergeCell ref="N20:O20"/>
    <mergeCell ref="K22:M22"/>
    <mergeCell ref="F22:J22"/>
    <mergeCell ref="N17:O17"/>
    <mergeCell ref="F19:J19"/>
    <mergeCell ref="N22:O22"/>
    <mergeCell ref="F21:J21"/>
    <mergeCell ref="K21:M21"/>
    <mergeCell ref="N21:O21"/>
    <mergeCell ref="A21:E21"/>
    <mergeCell ref="A22:E22"/>
    <mergeCell ref="A23:E23"/>
    <mergeCell ref="A26:E26"/>
    <mergeCell ref="A29:E29"/>
    <mergeCell ref="A28:E28"/>
    <mergeCell ref="A25:E25"/>
    <mergeCell ref="A24:E24"/>
    <mergeCell ref="A19:E19"/>
    <mergeCell ref="K20:M20"/>
    <mergeCell ref="N19:O19"/>
    <mergeCell ref="A1:O1"/>
    <mergeCell ref="A2:O2"/>
    <mergeCell ref="A4:O4"/>
    <mergeCell ref="F17:J17"/>
    <mergeCell ref="K17:M17"/>
    <mergeCell ref="F11:J11"/>
    <mergeCell ref="K11:M11"/>
    <mergeCell ref="A11:E11"/>
    <mergeCell ref="A14:E14"/>
    <mergeCell ref="A15:E15"/>
    <mergeCell ref="A12:E12"/>
    <mergeCell ref="A16:E16"/>
    <mergeCell ref="A20:E20"/>
  </mergeCells>
  <dataValidations disablePrompts="1" count="1">
    <dataValidation type="list" allowBlank="1" showInputMessage="1" showErrorMessage="1" prompt="Select One:" sqref="A34:M34" xr:uid="{00000000-0002-0000-0100-000000000000}">
      <formula1>$A$60:$A$63</formula1>
    </dataValidation>
  </dataValidations>
  <printOptions horizontalCentered="1"/>
  <pageMargins left="0.5" right="0.5" top="0.25" bottom="0" header="0.5" footer="0.25"/>
  <pageSetup scale="80" orientation="portrait" r:id="rId1"/>
  <headerFooter alignWithMargins="0">
    <oddFooter>&amp;LDSS-16 10-24-2016&amp;RPage 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0AD54-BE7E-4745-8DDE-9D4DC6E1AC66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527</v>
      </c>
      <c r="C35" s="691"/>
      <c r="D35" s="692"/>
      <c r="E35" s="479" t="s">
        <v>406</v>
      </c>
      <c r="F35" s="392">
        <v>41242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528</v>
      </c>
      <c r="C36" s="691"/>
      <c r="D36" s="692"/>
      <c r="E36" s="551" t="s">
        <v>406</v>
      </c>
      <c r="F36" s="394">
        <v>33643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529</v>
      </c>
      <c r="C37" s="691"/>
      <c r="D37" s="692"/>
      <c r="E37" s="551" t="s">
        <v>406</v>
      </c>
      <c r="F37" s="394">
        <v>15321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90206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CBAA8-625B-47E7-A459-99C726A32C70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3.710937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530</v>
      </c>
      <c r="C35" s="691"/>
      <c r="D35" s="692"/>
      <c r="E35" s="479" t="s">
        <v>406</v>
      </c>
      <c r="F35" s="392">
        <v>4677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531</v>
      </c>
      <c r="C36" s="691"/>
      <c r="D36" s="692"/>
      <c r="E36" s="551" t="s">
        <v>412</v>
      </c>
      <c r="F36" s="394">
        <v>36066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532</v>
      </c>
      <c r="C37" s="691"/>
      <c r="D37" s="692"/>
      <c r="E37" s="551" t="s">
        <v>406</v>
      </c>
      <c r="F37" s="394">
        <v>37044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77787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E0E2-3F2F-417D-B317-14EB2EC47767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3.710937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533</v>
      </c>
      <c r="C35" s="691"/>
      <c r="D35" s="692"/>
      <c r="E35" s="479" t="s">
        <v>406</v>
      </c>
      <c r="F35" s="392">
        <v>40893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534</v>
      </c>
      <c r="C36" s="691"/>
      <c r="D36" s="692"/>
      <c r="E36" s="551" t="s">
        <v>412</v>
      </c>
      <c r="F36" s="394">
        <v>58177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535</v>
      </c>
      <c r="C37" s="691"/>
      <c r="D37" s="692"/>
      <c r="E37" s="551" t="s">
        <v>406</v>
      </c>
      <c r="F37" s="394">
        <v>17382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116452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FC3B-CD7E-4423-BFFD-763B113E5DD3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5.710937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536</v>
      </c>
      <c r="C35" s="691"/>
      <c r="D35" s="692"/>
      <c r="E35" s="479" t="s">
        <v>413</v>
      </c>
      <c r="F35" s="392">
        <v>35209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537</v>
      </c>
      <c r="C36" s="691"/>
      <c r="D36" s="692"/>
      <c r="E36" s="551" t="s">
        <v>406</v>
      </c>
      <c r="F36" s="394">
        <v>20925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538</v>
      </c>
      <c r="C37" s="691"/>
      <c r="D37" s="692"/>
      <c r="E37" s="551" t="s">
        <v>406</v>
      </c>
      <c r="F37" s="394">
        <v>36459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92593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A9ED0-11BC-4976-BF1E-720DF32C16A9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539</v>
      </c>
      <c r="C35" s="691"/>
      <c r="D35" s="692"/>
      <c r="E35" s="479" t="s">
        <v>406</v>
      </c>
      <c r="F35" s="392">
        <v>43390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540</v>
      </c>
      <c r="C36" s="691"/>
      <c r="D36" s="692"/>
      <c r="E36" s="551" t="s">
        <v>406</v>
      </c>
      <c r="F36" s="394">
        <v>17086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541</v>
      </c>
      <c r="C37" s="691"/>
      <c r="D37" s="692"/>
      <c r="E37" s="551" t="s">
        <v>406</v>
      </c>
      <c r="F37" s="394">
        <v>40453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100929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92DD2-5E7C-474D-BD19-06DE3A906809}">
  <dimension ref="A1:S39"/>
  <sheetViews>
    <sheetView topLeftCell="A10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5.5703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542</v>
      </c>
      <c r="C35" s="691"/>
      <c r="D35" s="692"/>
      <c r="E35" s="479" t="s">
        <v>407</v>
      </c>
      <c r="F35" s="392">
        <v>50245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543</v>
      </c>
      <c r="C36" s="691"/>
      <c r="D36" s="692"/>
      <c r="E36" s="551" t="s">
        <v>409</v>
      </c>
      <c r="F36" s="394">
        <v>42670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544</v>
      </c>
      <c r="C37" s="691"/>
      <c r="D37" s="692"/>
      <c r="E37" s="551" t="s">
        <v>408</v>
      </c>
      <c r="F37" s="394">
        <v>35227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128142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C1CD-1D4A-4A2B-B98A-05EFA231408C}">
  <dimension ref="A1:S39"/>
  <sheetViews>
    <sheetView topLeftCell="A7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2.1406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545</v>
      </c>
      <c r="C35" s="691"/>
      <c r="D35" s="692"/>
      <c r="E35" s="479" t="s">
        <v>408</v>
      </c>
      <c r="F35" s="392">
        <v>21527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546</v>
      </c>
      <c r="C36" s="691"/>
      <c r="D36" s="692"/>
      <c r="E36" s="551" t="s">
        <v>410</v>
      </c>
      <c r="F36" s="394">
        <v>518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547</v>
      </c>
      <c r="C37" s="691"/>
      <c r="D37" s="692"/>
      <c r="E37" s="551" t="s">
        <v>410</v>
      </c>
      <c r="F37" s="394">
        <v>448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22493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FEF3-4EE5-4250-8089-7BC87BD010C7}">
  <dimension ref="A1:S39"/>
  <sheetViews>
    <sheetView topLeftCell="A10" zoomScale="85" zoomScaleNormal="85" workbookViewId="0">
      <selection activeCell="B38" sqref="B38:D38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2.1406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  <c r="R5" s="54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45">
        <f>'P1 Info &amp; Certification'!N20</f>
        <v>44377</v>
      </c>
      <c r="J6" s="147"/>
      <c r="K6" s="559"/>
      <c r="L6" s="13"/>
      <c r="M6" s="555"/>
      <c r="N6" s="558"/>
      <c r="O6" s="147"/>
      <c r="P6" s="147"/>
      <c r="Q6" s="558"/>
      <c r="R6" s="146"/>
      <c r="S6" s="146"/>
    </row>
    <row r="7" spans="1:19" x14ac:dyDescent="0.2">
      <c r="A7" s="153"/>
      <c r="B7" s="558"/>
      <c r="C7" s="558"/>
      <c r="D7" s="558"/>
      <c r="E7" s="5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56"/>
      <c r="K8" s="556"/>
      <c r="L8" s="556"/>
      <c r="M8" s="556"/>
      <c r="N8" s="556"/>
      <c r="O8" s="556"/>
      <c r="P8" s="556"/>
      <c r="Q8" s="556"/>
      <c r="R8" s="146"/>
      <c r="S8" s="146"/>
    </row>
    <row r="9" spans="1:19" x14ac:dyDescent="0.2">
      <c r="A9" s="471"/>
      <c r="B9" s="543"/>
      <c r="C9" s="543"/>
      <c r="D9" s="543"/>
      <c r="E9" s="543"/>
      <c r="F9" s="543"/>
      <c r="G9" s="543"/>
      <c r="H9" s="543"/>
      <c r="I9" s="543"/>
      <c r="J9" s="557"/>
      <c r="K9" s="557"/>
      <c r="L9" s="557"/>
      <c r="M9" s="557"/>
      <c r="N9" s="557"/>
      <c r="O9" s="557"/>
      <c r="P9" s="557"/>
      <c r="Q9" s="557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47"/>
      <c r="B16" s="548"/>
      <c r="C16" s="548"/>
      <c r="D16" s="54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54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49"/>
      <c r="C22" s="550"/>
      <c r="D22" s="550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49"/>
      <c r="C23" s="550"/>
      <c r="D23" s="550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54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52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52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49"/>
      <c r="C30" s="550"/>
      <c r="D30" s="551"/>
      <c r="E30" s="552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49"/>
      <c r="C31" s="550"/>
      <c r="D31" s="551"/>
      <c r="E31" s="552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54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548</v>
      </c>
      <c r="C35" s="691"/>
      <c r="D35" s="692"/>
      <c r="E35" s="479" t="s">
        <v>411</v>
      </c>
      <c r="F35" s="392">
        <v>24332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809" t="s">
        <v>549</v>
      </c>
      <c r="C36" s="691"/>
      <c r="D36" s="692"/>
      <c r="E36" s="551" t="s">
        <v>403</v>
      </c>
      <c r="F36" s="394">
        <v>57082</v>
      </c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809" t="s">
        <v>550</v>
      </c>
      <c r="C37" s="691"/>
      <c r="D37" s="692"/>
      <c r="E37" s="551" t="s">
        <v>371</v>
      </c>
      <c r="F37" s="394">
        <v>35227</v>
      </c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53"/>
      <c r="F38" s="473">
        <f>SUM(F35:F37)</f>
        <v>116641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97940-2674-4539-8AE8-6E7240B63EC8}">
  <dimension ref="A1:S39"/>
  <sheetViews>
    <sheetView topLeftCell="A7" zoomScale="85" zoomScaleNormal="85" workbookViewId="0">
      <selection activeCell="B36" sqref="B36:D36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22.1406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60"/>
      <c r="G5" s="560"/>
      <c r="H5" s="560"/>
      <c r="I5" s="560"/>
      <c r="J5" s="560"/>
      <c r="K5" s="560"/>
      <c r="L5" s="560"/>
      <c r="M5" s="560"/>
      <c r="N5" s="560"/>
      <c r="O5" s="560"/>
      <c r="P5" s="560"/>
      <c r="Q5" s="560"/>
      <c r="R5" s="560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62">
        <f>'P1 Info &amp; Certification'!N20</f>
        <v>44377</v>
      </c>
      <c r="J6" s="147"/>
      <c r="K6" s="575"/>
      <c r="L6" s="13"/>
      <c r="M6" s="571"/>
      <c r="N6" s="574"/>
      <c r="O6" s="147"/>
      <c r="P6" s="147"/>
      <c r="Q6" s="574"/>
      <c r="R6" s="146"/>
      <c r="S6" s="146"/>
    </row>
    <row r="7" spans="1:19" x14ac:dyDescent="0.2">
      <c r="A7" s="153"/>
      <c r="B7" s="574"/>
      <c r="C7" s="574"/>
      <c r="D7" s="574"/>
      <c r="E7" s="574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72"/>
      <c r="K8" s="572"/>
      <c r="L8" s="572"/>
      <c r="M8" s="572"/>
      <c r="N8" s="572"/>
      <c r="O8" s="572"/>
      <c r="P8" s="572"/>
      <c r="Q8" s="572"/>
      <c r="R8" s="146"/>
      <c r="S8" s="146"/>
    </row>
    <row r="9" spans="1:19" x14ac:dyDescent="0.2">
      <c r="A9" s="471"/>
      <c r="B9" s="561"/>
      <c r="C9" s="561"/>
      <c r="D9" s="561"/>
      <c r="E9" s="561"/>
      <c r="F9" s="561"/>
      <c r="G9" s="561"/>
      <c r="H9" s="561"/>
      <c r="I9" s="561"/>
      <c r="J9" s="573"/>
      <c r="K9" s="573"/>
      <c r="L9" s="573"/>
      <c r="M9" s="573"/>
      <c r="N9" s="573"/>
      <c r="O9" s="573"/>
      <c r="P9" s="573"/>
      <c r="Q9" s="573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275</v>
      </c>
    </row>
    <row r="12" spans="1:19" ht="28.5" customHeight="1" x14ac:dyDescent="0.25">
      <c r="A12" s="698" t="s">
        <v>273</v>
      </c>
      <c r="B12" s="699"/>
      <c r="C12" s="699"/>
      <c r="D12" s="699"/>
      <c r="E12" s="699"/>
      <c r="F12" s="699"/>
      <c r="G12" s="699"/>
      <c r="H12" s="699"/>
      <c r="I12" s="701"/>
    </row>
    <row r="13" spans="1:19" ht="12.75" customHeight="1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63"/>
      <c r="B16" s="564"/>
      <c r="C16" s="564"/>
      <c r="D16" s="564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9" ht="12.75" customHeight="1" x14ac:dyDescent="0.2">
      <c r="A17" s="298"/>
      <c r="B17" s="710" t="s">
        <v>268</v>
      </c>
      <c r="C17" s="711"/>
      <c r="D17" s="711"/>
      <c r="E17" s="386" t="s">
        <v>269</v>
      </c>
      <c r="F17" s="387">
        <v>125000</v>
      </c>
      <c r="G17" s="387">
        <v>1500</v>
      </c>
      <c r="H17" s="347">
        <v>1040</v>
      </c>
      <c r="I17" s="348">
        <f>H17/2080</f>
        <v>0.5</v>
      </c>
    </row>
    <row r="18" spans="1:9" ht="19.5" customHeight="1" x14ac:dyDescent="0.2">
      <c r="A18" s="207" t="s">
        <v>91</v>
      </c>
      <c r="B18" s="713" t="s">
        <v>287</v>
      </c>
      <c r="C18" s="714"/>
      <c r="D18" s="714"/>
      <c r="E18" s="570"/>
      <c r="F18" s="338"/>
      <c r="G18" s="338"/>
      <c r="H18" s="390"/>
      <c r="I18" s="391"/>
    </row>
    <row r="19" spans="1:9" ht="19.5" customHeight="1" x14ac:dyDescent="0.2">
      <c r="A19" s="474" t="s">
        <v>49</v>
      </c>
      <c r="B19" s="690"/>
      <c r="C19" s="691"/>
      <c r="D19" s="691"/>
      <c r="E19" s="482"/>
      <c r="F19" s="378"/>
      <c r="G19" s="480"/>
      <c r="H19" s="392"/>
      <c r="I19" s="393">
        <f>ROUND(H19/2080,2)</f>
        <v>0</v>
      </c>
    </row>
    <row r="20" spans="1:9" ht="19.5" customHeight="1" x14ac:dyDescent="0.2">
      <c r="A20" s="474" t="s">
        <v>50</v>
      </c>
      <c r="B20" s="690"/>
      <c r="C20" s="691"/>
      <c r="D20" s="691"/>
      <c r="E20" s="483"/>
      <c r="F20" s="379"/>
      <c r="G20" s="477"/>
      <c r="H20" s="394"/>
      <c r="I20" s="393">
        <f>ROUND(H20/2080,2)</f>
        <v>0</v>
      </c>
    </row>
    <row r="21" spans="1:9" ht="19.5" customHeight="1" x14ac:dyDescent="0.2">
      <c r="A21" s="474" t="s">
        <v>82</v>
      </c>
      <c r="B21" s="690"/>
      <c r="C21" s="691"/>
      <c r="D21" s="691"/>
      <c r="E21" s="483"/>
      <c r="F21" s="379"/>
      <c r="G21" s="477"/>
      <c r="H21" s="394"/>
      <c r="I21" s="393">
        <f>ROUND(H21/2080,2)</f>
        <v>0</v>
      </c>
    </row>
    <row r="22" spans="1:9" ht="19.5" customHeight="1" x14ac:dyDescent="0.2">
      <c r="A22" s="474" t="s">
        <v>51</v>
      </c>
      <c r="B22" s="565"/>
      <c r="C22" s="566"/>
      <c r="D22" s="566"/>
      <c r="E22" s="483"/>
      <c r="F22" s="379"/>
      <c r="G22" s="477"/>
      <c r="H22" s="394"/>
      <c r="I22" s="393">
        <f>ROUND(H22/2080,2)</f>
        <v>0</v>
      </c>
    </row>
    <row r="23" spans="1:9" ht="19.5" customHeight="1" x14ac:dyDescent="0.2">
      <c r="A23" s="474" t="s">
        <v>156</v>
      </c>
      <c r="B23" s="565"/>
      <c r="C23" s="566"/>
      <c r="D23" s="566"/>
      <c r="E23" s="483"/>
      <c r="F23" s="379"/>
      <c r="G23" s="477"/>
      <c r="H23" s="394"/>
      <c r="I23" s="393">
        <f>ROUND(H23/2080,2)</f>
        <v>0</v>
      </c>
    </row>
    <row r="24" spans="1:9" ht="24.75" customHeight="1" thickBot="1" x14ac:dyDescent="0.25">
      <c r="A24" s="293"/>
      <c r="B24" s="693" t="s">
        <v>276</v>
      </c>
      <c r="C24" s="694"/>
      <c r="D24" s="694"/>
      <c r="E24" s="388"/>
      <c r="F24" s="481">
        <f>SUM(F19:F23)</f>
        <v>0</v>
      </c>
      <c r="G24" s="473">
        <f>SUM(G19:G23)</f>
        <v>0</v>
      </c>
      <c r="H24" s="473">
        <f>SUM(H19:H23)</f>
        <v>0</v>
      </c>
      <c r="I24" s="395">
        <f>SUM(I19:I23)</f>
        <v>0</v>
      </c>
    </row>
    <row r="25" spans="1:9" ht="19.5" customHeight="1" thickTop="1" x14ac:dyDescent="0.2">
      <c r="A25" s="293"/>
      <c r="B25" s="375"/>
      <c r="C25" s="375"/>
      <c r="D25" s="375"/>
      <c r="E25" s="375"/>
      <c r="F25" s="368"/>
      <c r="G25" s="294"/>
      <c r="H25" s="295"/>
      <c r="I25" s="396"/>
    </row>
    <row r="26" spans="1:9" ht="19.5" customHeight="1" x14ac:dyDescent="0.2">
      <c r="A26" s="207" t="s">
        <v>92</v>
      </c>
      <c r="B26" s="697" t="s">
        <v>207</v>
      </c>
      <c r="C26" s="697"/>
      <c r="D26" s="697"/>
      <c r="E26" s="570"/>
      <c r="F26" s="338"/>
      <c r="G26" s="338"/>
      <c r="H26" s="390"/>
      <c r="I26" s="391"/>
    </row>
    <row r="27" spans="1:9" ht="19.5" customHeight="1" x14ac:dyDescent="0.2">
      <c r="A27" s="474" t="s">
        <v>49</v>
      </c>
      <c r="B27" s="684"/>
      <c r="C27" s="685"/>
      <c r="D27" s="686"/>
      <c r="E27" s="486"/>
      <c r="F27" s="392"/>
      <c r="G27" s="480"/>
      <c r="H27" s="392"/>
      <c r="I27" s="393">
        <f>ROUND(H27/2080,2)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568"/>
      <c r="F28" s="394"/>
      <c r="G28" s="477"/>
      <c r="H28" s="394"/>
      <c r="I28" s="393">
        <f>ROUND(H28/2080,2)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568"/>
      <c r="F29" s="394"/>
      <c r="G29" s="477"/>
      <c r="H29" s="394"/>
      <c r="I29" s="393">
        <f>ROUND(H29/2080,2)</f>
        <v>0</v>
      </c>
    </row>
    <row r="30" spans="1:9" ht="19.5" customHeight="1" x14ac:dyDescent="0.2">
      <c r="A30" s="474" t="s">
        <v>51</v>
      </c>
      <c r="B30" s="565"/>
      <c r="C30" s="566"/>
      <c r="D30" s="567"/>
      <c r="E30" s="568"/>
      <c r="F30" s="394"/>
      <c r="G30" s="477"/>
      <c r="H30" s="394"/>
      <c r="I30" s="393">
        <f>ROUND(H30/2080,2)</f>
        <v>0</v>
      </c>
    </row>
    <row r="31" spans="1:9" ht="19.5" customHeight="1" x14ac:dyDescent="0.2">
      <c r="A31" s="474" t="s">
        <v>156</v>
      </c>
      <c r="B31" s="565"/>
      <c r="C31" s="566"/>
      <c r="D31" s="567"/>
      <c r="E31" s="568"/>
      <c r="F31" s="394"/>
      <c r="G31" s="477"/>
      <c r="H31" s="394"/>
      <c r="I31" s="393">
        <f>ROUND(H31/2080,2)</f>
        <v>0</v>
      </c>
    </row>
    <row r="32" spans="1:9" ht="27" customHeight="1" thickBot="1" x14ac:dyDescent="0.25">
      <c r="A32" s="293"/>
      <c r="B32" s="693" t="s">
        <v>277</v>
      </c>
      <c r="C32" s="694"/>
      <c r="D32" s="695"/>
      <c r="E32" s="380"/>
      <c r="F32" s="473">
        <f>SUM(F27:F31)</f>
        <v>0</v>
      </c>
      <c r="G32" s="473">
        <f>SUM(G27:G31)</f>
        <v>0</v>
      </c>
      <c r="H32" s="473">
        <f>SUM(H27:H31)</f>
        <v>0</v>
      </c>
      <c r="I32" s="395">
        <f>SUM(I27:I31)</f>
        <v>0</v>
      </c>
    </row>
    <row r="33" spans="1:9" ht="19.5" customHeight="1" thickTop="1" x14ac:dyDescent="0.2">
      <c r="A33" s="293"/>
      <c r="B33" s="375"/>
      <c r="C33" s="375"/>
      <c r="D33" s="375"/>
      <c r="E33" s="297"/>
      <c r="F33" s="368"/>
      <c r="G33" s="294"/>
      <c r="H33" s="295"/>
      <c r="I33" s="396"/>
    </row>
    <row r="34" spans="1:9" ht="19.5" customHeight="1" x14ac:dyDescent="0.2">
      <c r="A34" s="207" t="s">
        <v>75</v>
      </c>
      <c r="B34" s="713" t="s">
        <v>345</v>
      </c>
      <c r="C34" s="714"/>
      <c r="D34" s="715"/>
      <c r="E34" s="570"/>
      <c r="F34" s="338"/>
      <c r="G34" s="338"/>
      <c r="H34" s="390"/>
      <c r="I34" s="391"/>
    </row>
    <row r="35" spans="1:9" ht="19.5" customHeight="1" x14ac:dyDescent="0.2">
      <c r="A35" s="474" t="s">
        <v>49</v>
      </c>
      <c r="B35" s="809" t="s">
        <v>551</v>
      </c>
      <c r="C35" s="691"/>
      <c r="D35" s="692"/>
      <c r="E35" s="479" t="s">
        <v>371</v>
      </c>
      <c r="F35" s="392">
        <v>21527</v>
      </c>
      <c r="G35" s="480"/>
      <c r="H35" s="392"/>
      <c r="I35" s="393">
        <f>ROUND(H35/2080,2)</f>
        <v>0</v>
      </c>
    </row>
    <row r="36" spans="1:9" ht="19.5" customHeight="1" x14ac:dyDescent="0.2">
      <c r="A36" s="474" t="s">
        <v>50</v>
      </c>
      <c r="B36" s="690"/>
      <c r="C36" s="691"/>
      <c r="D36" s="692"/>
      <c r="E36" s="567"/>
      <c r="F36" s="394"/>
      <c r="G36" s="477"/>
      <c r="H36" s="394"/>
      <c r="I36" s="393">
        <f>ROUND(H36/2080,2)</f>
        <v>0</v>
      </c>
    </row>
    <row r="37" spans="1:9" ht="19.5" customHeight="1" x14ac:dyDescent="0.2">
      <c r="A37" s="474" t="s">
        <v>82</v>
      </c>
      <c r="B37" s="690"/>
      <c r="C37" s="691"/>
      <c r="D37" s="692"/>
      <c r="E37" s="567"/>
      <c r="F37" s="394"/>
      <c r="G37" s="477"/>
      <c r="H37" s="394"/>
      <c r="I37" s="393">
        <f>ROUND(H37/2080,2)</f>
        <v>0</v>
      </c>
    </row>
    <row r="38" spans="1:9" ht="24.75" customHeight="1" thickBot="1" x14ac:dyDescent="0.25">
      <c r="A38" s="293"/>
      <c r="B38" s="693" t="s">
        <v>278</v>
      </c>
      <c r="C38" s="694"/>
      <c r="D38" s="695"/>
      <c r="E38" s="569"/>
      <c r="F38" s="473">
        <f>SUM(F35:F37)</f>
        <v>21527</v>
      </c>
      <c r="G38" s="473">
        <f>SUM(G35:G37)</f>
        <v>0</v>
      </c>
      <c r="H38" s="473">
        <f>SUM(H35:H37)</f>
        <v>0</v>
      </c>
      <c r="I38" s="395">
        <f>SUM(I35:I37)</f>
        <v>0</v>
      </c>
    </row>
    <row r="39" spans="1:9" ht="14.25" thickTop="1" thickBot="1" x14ac:dyDescent="0.25">
      <c r="A39" s="301"/>
      <c r="B39" s="381"/>
      <c r="C39" s="382"/>
      <c r="D39" s="383"/>
      <c r="E39" s="383"/>
      <c r="F39" s="376"/>
      <c r="G39" s="302"/>
      <c r="H39" s="303"/>
      <c r="I39" s="377"/>
    </row>
  </sheetData>
  <sheetProtection password="E1AE" sheet="1" formatColumns="0" formatRows="0"/>
  <mergeCells count="24">
    <mergeCell ref="B38:D38"/>
    <mergeCell ref="B21:D21"/>
    <mergeCell ref="B24:D24"/>
    <mergeCell ref="B26:D26"/>
    <mergeCell ref="B27:D27"/>
    <mergeCell ref="B28:D28"/>
    <mergeCell ref="B29:D29"/>
    <mergeCell ref="B32:D32"/>
    <mergeCell ref="B34:D34"/>
    <mergeCell ref="B35:D35"/>
    <mergeCell ref="B36:D36"/>
    <mergeCell ref="B37:D37"/>
    <mergeCell ref="B20:D20"/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41"/>
  <sheetViews>
    <sheetView topLeftCell="A13" workbookViewId="0">
      <selection activeCell="B35" sqref="B35:D39"/>
    </sheetView>
  </sheetViews>
  <sheetFormatPr defaultRowHeight="12.75" x14ac:dyDescent="0.2"/>
  <cols>
    <col min="1" max="1" width="3.5703125" style="155" customWidth="1"/>
    <col min="2" max="2" width="16.42578125" style="14" customWidth="1"/>
    <col min="3" max="3" width="28.42578125" style="14" customWidth="1"/>
    <col min="4" max="4" width="15.42578125" style="14" customWidth="1"/>
    <col min="5" max="5" width="16.42578125" style="14" customWidth="1"/>
    <col min="6" max="6" width="17.42578125" style="14" customWidth="1"/>
    <col min="7" max="7" width="17.7109375" style="14" customWidth="1"/>
    <col min="8" max="8" width="16.5703125" style="14" customWidth="1"/>
    <col min="9" max="16384" width="9.140625" style="14"/>
  </cols>
  <sheetData>
    <row r="1" spans="1:18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75"/>
      <c r="J1" s="75"/>
      <c r="K1" s="75"/>
      <c r="L1" s="75"/>
      <c r="M1" s="75"/>
      <c r="N1" s="75"/>
      <c r="O1" s="75"/>
      <c r="P1" s="75"/>
      <c r="Q1" s="75"/>
    </row>
    <row r="2" spans="1:18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75"/>
      <c r="J2" s="75"/>
      <c r="K2" s="75"/>
      <c r="L2" s="75"/>
      <c r="M2" s="75"/>
      <c r="N2" s="75"/>
      <c r="O2" s="75"/>
      <c r="P2" s="75"/>
      <c r="Q2" s="75"/>
    </row>
    <row r="3" spans="1:18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75"/>
      <c r="J3" s="75"/>
      <c r="K3" s="75"/>
      <c r="L3" s="75"/>
      <c r="M3" s="75"/>
      <c r="N3" s="75"/>
      <c r="O3" s="75"/>
      <c r="P3" s="75"/>
      <c r="Q3" s="75"/>
    </row>
    <row r="4" spans="1:18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75"/>
      <c r="J4" s="75"/>
      <c r="K4" s="75"/>
      <c r="L4" s="75"/>
      <c r="M4" s="75"/>
      <c r="N4" s="75"/>
      <c r="O4" s="75"/>
      <c r="P4" s="75"/>
      <c r="Q4" s="75"/>
    </row>
    <row r="5" spans="1:18" ht="13.5" thickBot="1" x14ac:dyDescent="0.25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148"/>
      <c r="G6" s="95" t="str">
        <f>'P1 Info &amp; Certification'!M20</f>
        <v>To</v>
      </c>
      <c r="H6" s="443">
        <f>'P1 Info &amp; Certification'!N20</f>
        <v>44377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x14ac:dyDescent="0.2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464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x14ac:dyDescent="0.2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x14ac:dyDescent="0.2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25">
      <c r="A11" s="156"/>
      <c r="B11" s="146"/>
      <c r="C11" s="146"/>
      <c r="D11" s="146"/>
      <c r="E11" s="146"/>
      <c r="F11" s="146"/>
      <c r="G11" s="146"/>
      <c r="H11" s="296" t="s">
        <v>285</v>
      </c>
    </row>
    <row r="12" spans="1:18" ht="28.5" customHeight="1" x14ac:dyDescent="0.25">
      <c r="A12" s="698" t="s">
        <v>284</v>
      </c>
      <c r="B12" s="699"/>
      <c r="C12" s="699"/>
      <c r="D12" s="699"/>
      <c r="E12" s="699"/>
      <c r="F12" s="699"/>
      <c r="G12" s="699"/>
      <c r="H12" s="701"/>
    </row>
    <row r="13" spans="1:18" x14ac:dyDescent="0.2">
      <c r="A13" s="702" t="s">
        <v>281</v>
      </c>
      <c r="B13" s="703"/>
      <c r="C13" s="703"/>
      <c r="D13" s="717"/>
      <c r="E13" s="366"/>
      <c r="F13" s="413"/>
      <c r="G13" s="708" t="s">
        <v>271</v>
      </c>
      <c r="H13" s="709"/>
    </row>
    <row r="14" spans="1:18" x14ac:dyDescent="0.2">
      <c r="A14" s="704"/>
      <c r="B14" s="705"/>
      <c r="C14" s="705"/>
      <c r="D14" s="705"/>
      <c r="E14" s="364"/>
      <c r="F14" s="414"/>
      <c r="G14" s="169" t="s">
        <v>272</v>
      </c>
      <c r="H14" s="204" t="s">
        <v>203</v>
      </c>
    </row>
    <row r="15" spans="1:18" ht="12.75" customHeight="1" x14ac:dyDescent="0.2">
      <c r="A15" s="706"/>
      <c r="B15" s="707"/>
      <c r="C15" s="707"/>
      <c r="D15" s="707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2">
      <c r="A16" s="451"/>
      <c r="B16" s="447"/>
      <c r="C16" s="447"/>
      <c r="D16" s="447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thickBot="1" x14ac:dyDescent="0.25">
      <c r="A17" s="304"/>
      <c r="B17" s="710" t="s">
        <v>279</v>
      </c>
      <c r="C17" s="711"/>
      <c r="D17" s="711"/>
      <c r="E17" s="365">
        <v>125000</v>
      </c>
      <c r="F17" s="365">
        <v>1500</v>
      </c>
      <c r="G17" s="347">
        <v>1040</v>
      </c>
      <c r="H17" s="348">
        <f>G17/2080</f>
        <v>0.5</v>
      </c>
    </row>
    <row r="18" spans="1:9" ht="19.5" customHeight="1" x14ac:dyDescent="0.2">
      <c r="A18" s="305" t="s">
        <v>83</v>
      </c>
      <c r="B18" s="718" t="s">
        <v>208</v>
      </c>
      <c r="C18" s="719"/>
      <c r="D18" s="720"/>
      <c r="E18" s="306"/>
      <c r="F18" s="306"/>
      <c r="G18" s="307"/>
      <c r="H18" s="308"/>
    </row>
    <row r="19" spans="1:9" ht="19.5" customHeight="1" x14ac:dyDescent="0.2">
      <c r="A19" s="474" t="s">
        <v>49</v>
      </c>
      <c r="B19" s="810" t="s">
        <v>552</v>
      </c>
      <c r="C19" s="685"/>
      <c r="D19" s="686"/>
      <c r="E19" s="340">
        <v>145748</v>
      </c>
      <c r="F19" s="476">
        <v>471</v>
      </c>
      <c r="G19" s="394">
        <v>2080</v>
      </c>
      <c r="H19" s="343">
        <f>ROUND(G19/2080,2)</f>
        <v>1</v>
      </c>
    </row>
    <row r="20" spans="1:9" ht="19.5" customHeight="1" x14ac:dyDescent="0.2">
      <c r="A20" s="474" t="s">
        <v>50</v>
      </c>
      <c r="B20" s="810" t="s">
        <v>553</v>
      </c>
      <c r="C20" s="685"/>
      <c r="D20" s="686"/>
      <c r="E20" s="340">
        <v>143860</v>
      </c>
      <c r="F20" s="477">
        <v>525</v>
      </c>
      <c r="G20" s="394">
        <v>2080</v>
      </c>
      <c r="H20" s="343">
        <f>ROUND(G20/2080,2)</f>
        <v>1</v>
      </c>
    </row>
    <row r="21" spans="1:9" ht="19.5" customHeight="1" x14ac:dyDescent="0.2">
      <c r="A21" s="474" t="s">
        <v>82</v>
      </c>
      <c r="B21" s="810" t="s">
        <v>554</v>
      </c>
      <c r="C21" s="685"/>
      <c r="D21" s="686"/>
      <c r="E21" s="340">
        <v>147884</v>
      </c>
      <c r="F21" s="476">
        <v>646</v>
      </c>
      <c r="G21" s="394">
        <v>2080</v>
      </c>
      <c r="H21" s="343">
        <f>ROUND(G21/2080,2)</f>
        <v>1</v>
      </c>
    </row>
    <row r="22" spans="1:9" ht="19.5" customHeight="1" x14ac:dyDescent="0.2">
      <c r="A22" s="474" t="s">
        <v>51</v>
      </c>
      <c r="B22" s="810" t="s">
        <v>555</v>
      </c>
      <c r="C22" s="685"/>
      <c r="D22" s="686"/>
      <c r="E22" s="340">
        <v>152352</v>
      </c>
      <c r="F22" s="477">
        <v>1009</v>
      </c>
      <c r="G22" s="394">
        <v>2089</v>
      </c>
      <c r="H22" s="343">
        <f>ROUND(G22/2080,2)</f>
        <v>1</v>
      </c>
    </row>
    <row r="23" spans="1:9" ht="19.5" customHeight="1" x14ac:dyDescent="0.2">
      <c r="A23" s="474" t="s">
        <v>156</v>
      </c>
      <c r="B23" s="810" t="s">
        <v>556</v>
      </c>
      <c r="C23" s="685"/>
      <c r="D23" s="686"/>
      <c r="E23" s="340">
        <v>135696</v>
      </c>
      <c r="F23" s="477">
        <v>956</v>
      </c>
      <c r="G23" s="394"/>
      <c r="H23" s="343">
        <f>ROUND(G23/2080,2)</f>
        <v>0</v>
      </c>
    </row>
    <row r="24" spans="1:9" ht="24.75" customHeight="1" thickBot="1" x14ac:dyDescent="0.25">
      <c r="A24" s="253"/>
      <c r="B24" s="687" t="s">
        <v>257</v>
      </c>
      <c r="C24" s="688"/>
      <c r="D24" s="689"/>
      <c r="E24" s="352">
        <f>SUM(E19:E23)</f>
        <v>725540</v>
      </c>
      <c r="F24" s="352">
        <f>SUM(F19:F23)</f>
        <v>3607</v>
      </c>
      <c r="G24" s="352">
        <f>SUM(G19:G23)</f>
        <v>8329</v>
      </c>
      <c r="H24" s="344">
        <f>SUM(H19:H23)</f>
        <v>4</v>
      </c>
    </row>
    <row r="25" spans="1:9" ht="19.5" customHeight="1" thickTop="1" x14ac:dyDescent="0.2">
      <c r="A25" s="253"/>
      <c r="B25" s="716"/>
      <c r="C25" s="716"/>
      <c r="D25" s="716"/>
      <c r="E25" s="487"/>
      <c r="F25" s="294"/>
      <c r="G25" s="295"/>
      <c r="H25" s="300"/>
      <c r="I25" s="146"/>
    </row>
    <row r="26" spans="1:9" ht="19.5" customHeight="1" x14ac:dyDescent="0.2">
      <c r="A26" s="207" t="s">
        <v>84</v>
      </c>
      <c r="B26" s="713" t="s">
        <v>209</v>
      </c>
      <c r="C26" s="714"/>
      <c r="D26" s="715"/>
      <c r="E26" s="338"/>
      <c r="F26" s="338"/>
      <c r="G26" s="390"/>
      <c r="H26" s="391"/>
    </row>
    <row r="27" spans="1:9" ht="19.5" customHeight="1" x14ac:dyDescent="0.2">
      <c r="A27" s="474" t="s">
        <v>49</v>
      </c>
      <c r="B27" s="810" t="s">
        <v>557</v>
      </c>
      <c r="C27" s="685"/>
      <c r="D27" s="686"/>
      <c r="E27" s="345">
        <v>92752</v>
      </c>
      <c r="F27" s="480">
        <v>121</v>
      </c>
      <c r="G27" s="392">
        <v>2083</v>
      </c>
      <c r="H27" s="346">
        <f>ROUND(G27/2080,2)</f>
        <v>1</v>
      </c>
    </row>
    <row r="28" spans="1:9" ht="19.5" customHeight="1" x14ac:dyDescent="0.2">
      <c r="A28" s="474" t="s">
        <v>50</v>
      </c>
      <c r="B28" s="810" t="s">
        <v>558</v>
      </c>
      <c r="C28" s="685"/>
      <c r="D28" s="686"/>
      <c r="E28" s="340">
        <v>91508</v>
      </c>
      <c r="F28" s="477">
        <v>84</v>
      </c>
      <c r="G28" s="394">
        <v>2081</v>
      </c>
      <c r="H28" s="346">
        <f>ROUND(G28/2080,2)</f>
        <v>1</v>
      </c>
    </row>
    <row r="29" spans="1:9" ht="19.5" customHeight="1" x14ac:dyDescent="0.2">
      <c r="A29" s="474" t="s">
        <v>82</v>
      </c>
      <c r="B29" s="684"/>
      <c r="C29" s="685"/>
      <c r="D29" s="686"/>
      <c r="E29" s="340"/>
      <c r="F29" s="477"/>
      <c r="G29" s="394"/>
      <c r="H29" s="346">
        <f>ROUND(G29/2080,2)</f>
        <v>0</v>
      </c>
    </row>
    <row r="30" spans="1:9" ht="19.5" customHeight="1" x14ac:dyDescent="0.2">
      <c r="A30" s="474" t="s">
        <v>51</v>
      </c>
      <c r="B30" s="684"/>
      <c r="C30" s="685"/>
      <c r="D30" s="686"/>
      <c r="E30" s="340"/>
      <c r="F30" s="477"/>
      <c r="G30" s="394"/>
      <c r="H30" s="346">
        <f>ROUND(G30/2080,2)</f>
        <v>0</v>
      </c>
    </row>
    <row r="31" spans="1:9" ht="19.5" customHeight="1" x14ac:dyDescent="0.2">
      <c r="A31" s="474" t="s">
        <v>156</v>
      </c>
      <c r="B31" s="684"/>
      <c r="C31" s="685"/>
      <c r="D31" s="686"/>
      <c r="E31" s="340"/>
      <c r="F31" s="477"/>
      <c r="G31" s="394"/>
      <c r="H31" s="346">
        <f>ROUND(G31/2080,2)</f>
        <v>0</v>
      </c>
    </row>
    <row r="32" spans="1:9" ht="24.75" customHeight="1" thickBot="1" x14ac:dyDescent="0.25">
      <c r="A32" s="293"/>
      <c r="B32" s="687" t="s">
        <v>258</v>
      </c>
      <c r="C32" s="688"/>
      <c r="D32" s="689"/>
      <c r="E32" s="352">
        <f>SUM(E27:E31)</f>
        <v>184260</v>
      </c>
      <c r="F32" s="352">
        <f>SUM(F27:F31)</f>
        <v>205</v>
      </c>
      <c r="G32" s="352">
        <f>SUM(G27:G31)</f>
        <v>4164</v>
      </c>
      <c r="H32" s="344">
        <f>SUM(H27:H31)</f>
        <v>2</v>
      </c>
    </row>
    <row r="33" spans="1:8" s="146" customFormat="1" ht="19.5" customHeight="1" thickTop="1" x14ac:dyDescent="0.2">
      <c r="A33" s="293"/>
      <c r="B33" s="375"/>
      <c r="C33" s="375"/>
      <c r="D33" s="375"/>
      <c r="E33" s="487"/>
      <c r="F33" s="294"/>
      <c r="G33" s="295"/>
      <c r="H33" s="300"/>
    </row>
    <row r="34" spans="1:8" ht="19.5" customHeight="1" x14ac:dyDescent="0.2">
      <c r="A34" s="207" t="s">
        <v>91</v>
      </c>
      <c r="B34" s="713" t="s">
        <v>346</v>
      </c>
      <c r="C34" s="714"/>
      <c r="D34" s="715"/>
      <c r="E34" s="338"/>
      <c r="F34" s="338"/>
      <c r="G34" s="390"/>
      <c r="H34" s="391"/>
    </row>
    <row r="35" spans="1:8" ht="19.5" customHeight="1" x14ac:dyDescent="0.2">
      <c r="A35" s="474" t="s">
        <v>49</v>
      </c>
      <c r="B35" s="810" t="s">
        <v>559</v>
      </c>
      <c r="C35" s="685"/>
      <c r="D35" s="686"/>
      <c r="E35" s="345">
        <v>48528</v>
      </c>
      <c r="F35" s="480"/>
      <c r="G35" s="392">
        <v>2080</v>
      </c>
      <c r="H35" s="346">
        <f>ROUND(G35/2080,2)</f>
        <v>1</v>
      </c>
    </row>
    <row r="36" spans="1:8" ht="19.5" customHeight="1" x14ac:dyDescent="0.2">
      <c r="A36" s="474" t="s">
        <v>50</v>
      </c>
      <c r="B36" s="810" t="s">
        <v>560</v>
      </c>
      <c r="C36" s="685"/>
      <c r="D36" s="686"/>
      <c r="E36" s="340">
        <v>34519</v>
      </c>
      <c r="F36" s="477"/>
      <c r="G36" s="394">
        <v>2085</v>
      </c>
      <c r="H36" s="346">
        <f>ROUND(G36/2080,2)</f>
        <v>1</v>
      </c>
    </row>
    <row r="37" spans="1:8" ht="19.5" customHeight="1" x14ac:dyDescent="0.2">
      <c r="A37" s="474" t="s">
        <v>82</v>
      </c>
      <c r="B37" s="810" t="s">
        <v>561</v>
      </c>
      <c r="C37" s="685"/>
      <c r="D37" s="686"/>
      <c r="E37" s="340">
        <v>41047</v>
      </c>
      <c r="F37" s="477"/>
      <c r="G37" s="394">
        <v>2086</v>
      </c>
      <c r="H37" s="346">
        <f>ROUND(G37/2080,2)</f>
        <v>1</v>
      </c>
    </row>
    <row r="38" spans="1:8" ht="19.5" customHeight="1" x14ac:dyDescent="0.2">
      <c r="A38" s="474" t="s">
        <v>51</v>
      </c>
      <c r="B38" s="810" t="s">
        <v>562</v>
      </c>
      <c r="C38" s="685"/>
      <c r="D38" s="686"/>
      <c r="E38" s="340">
        <v>35981</v>
      </c>
      <c r="F38" s="477"/>
      <c r="G38" s="394">
        <v>2080</v>
      </c>
      <c r="H38" s="346">
        <f>ROUND(G38/2080,2)</f>
        <v>1</v>
      </c>
    </row>
    <row r="39" spans="1:8" ht="19.5" customHeight="1" x14ac:dyDescent="0.2">
      <c r="A39" s="474" t="s">
        <v>156</v>
      </c>
      <c r="B39" s="810" t="s">
        <v>563</v>
      </c>
      <c r="C39" s="685"/>
      <c r="D39" s="686"/>
      <c r="E39" s="340">
        <v>39495</v>
      </c>
      <c r="F39" s="477"/>
      <c r="G39" s="394">
        <v>2082</v>
      </c>
      <c r="H39" s="346">
        <f>ROUND(G39/2080,2)</f>
        <v>1</v>
      </c>
    </row>
    <row r="40" spans="1:8" ht="24.75" customHeight="1" thickBot="1" x14ac:dyDescent="0.25">
      <c r="A40" s="293"/>
      <c r="B40" s="687" t="s">
        <v>347</v>
      </c>
      <c r="C40" s="688"/>
      <c r="D40" s="689"/>
      <c r="E40" s="352">
        <f>SUM(E35:E39)</f>
        <v>199570</v>
      </c>
      <c r="F40" s="352">
        <f>SUM(F35:F39)</f>
        <v>0</v>
      </c>
      <c r="G40" s="352">
        <f>SUM(G35:G39)</f>
        <v>10413</v>
      </c>
      <c r="H40" s="344">
        <f>SUM(H35:H39)</f>
        <v>5</v>
      </c>
    </row>
    <row r="41" spans="1:8" ht="14.25" customHeight="1" thickTop="1" thickBot="1" x14ac:dyDescent="0.25">
      <c r="A41" s="301"/>
      <c r="B41" s="309"/>
      <c r="C41" s="309"/>
      <c r="D41" s="309"/>
      <c r="E41" s="310"/>
      <c r="F41" s="311"/>
      <c r="G41" s="312"/>
      <c r="H41" s="313"/>
    </row>
  </sheetData>
  <sheetProtection password="E1AE" sheet="1" formatColumns="0" formatRows="0"/>
  <mergeCells count="31">
    <mergeCell ref="A1:H1"/>
    <mergeCell ref="A2:H2"/>
    <mergeCell ref="A3:H3"/>
    <mergeCell ref="A4:H4"/>
    <mergeCell ref="C8:G8"/>
    <mergeCell ref="A12:H12"/>
    <mergeCell ref="A13:D15"/>
    <mergeCell ref="G13:H13"/>
    <mergeCell ref="B17:D17"/>
    <mergeCell ref="B18:D18"/>
    <mergeCell ref="B19:D19"/>
    <mergeCell ref="B32:D32"/>
    <mergeCell ref="B24:D24"/>
    <mergeCell ref="B25:D25"/>
    <mergeCell ref="B26:D26"/>
    <mergeCell ref="B20:D20"/>
    <mergeCell ref="B21:D21"/>
    <mergeCell ref="B22:D22"/>
    <mergeCell ref="B23:D23"/>
    <mergeCell ref="B27:D27"/>
    <mergeCell ref="B28:D28"/>
    <mergeCell ref="B29:D29"/>
    <mergeCell ref="B30:D30"/>
    <mergeCell ref="B31:D31"/>
    <mergeCell ref="B34:D34"/>
    <mergeCell ref="B35:D35"/>
    <mergeCell ref="B36:D36"/>
    <mergeCell ref="B37:D37"/>
    <mergeCell ref="B40:D40"/>
    <mergeCell ref="B38:D38"/>
    <mergeCell ref="B39:D39"/>
  </mergeCells>
  <phoneticPr fontId="36" type="noConversion"/>
  <printOptions horizontalCentered="1" verticalCentered="1"/>
  <pageMargins left="0.25" right="0.25" top="0.25" bottom="0.25" header="0.5" footer="0.25"/>
  <pageSetup scale="71" orientation="landscape" r:id="rId1"/>
  <headerFooter alignWithMargins="0">
    <oddFooter>&amp;LDSS-16 10-24-2016&amp;RPage 10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9"/>
  <sheetViews>
    <sheetView zoomScale="93" zoomScaleNormal="93" workbookViewId="0">
      <selection sqref="A1:J1"/>
    </sheetView>
  </sheetViews>
  <sheetFormatPr defaultColWidth="9.7109375" defaultRowHeight="12.75" x14ac:dyDescent="0.2"/>
  <cols>
    <col min="1" max="1" width="4.7109375" style="22" customWidth="1"/>
    <col min="2" max="2" width="14.28515625" style="22" customWidth="1"/>
    <col min="3" max="3" width="35.140625" style="22" customWidth="1"/>
    <col min="4" max="4" width="13" style="22" customWidth="1"/>
    <col min="5" max="5" width="12.42578125" style="31" customWidth="1"/>
    <col min="6" max="6" width="12.140625" style="22" customWidth="1"/>
    <col min="7" max="7" width="11.7109375" style="22" customWidth="1"/>
    <col min="8" max="8" width="13.42578125" style="22" customWidth="1"/>
    <col min="9" max="9" width="11.28515625" style="22" customWidth="1"/>
    <col min="10" max="10" width="14.140625" style="22" customWidth="1"/>
    <col min="11" max="16384" width="9.7109375" style="22"/>
  </cols>
  <sheetData>
    <row r="1" spans="1:19" s="18" customFormat="1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75"/>
      <c r="L1" s="75"/>
      <c r="M1" s="75"/>
      <c r="N1" s="75"/>
      <c r="O1" s="75"/>
    </row>
    <row r="2" spans="1:19" s="18" customFormat="1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75"/>
      <c r="L2" s="75"/>
      <c r="M2" s="75"/>
      <c r="N2" s="75"/>
      <c r="O2" s="75"/>
    </row>
    <row r="3" spans="1:19" s="18" customFormat="1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75"/>
      <c r="L3" s="75"/>
      <c r="M3" s="75"/>
      <c r="N3" s="75"/>
      <c r="O3" s="75"/>
    </row>
    <row r="4" spans="1:19" s="18" customFormat="1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75"/>
      <c r="L4" s="75"/>
      <c r="M4" s="75"/>
      <c r="N4" s="75"/>
      <c r="O4" s="75"/>
    </row>
    <row r="5" spans="1:19" s="18" customFormat="1" ht="13.5" thickBot="1" x14ac:dyDescent="0.25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2">
      <c r="A6" s="93"/>
      <c r="B6" s="77" t="s">
        <v>54</v>
      </c>
      <c r="C6" s="78"/>
      <c r="D6" s="78" t="s">
        <v>6</v>
      </c>
      <c r="E6" s="644">
        <f>'P1 Info &amp; Certification'!L20</f>
        <v>44013</v>
      </c>
      <c r="F6" s="644"/>
      <c r="G6" s="96"/>
      <c r="H6" s="95" t="s">
        <v>7</v>
      </c>
      <c r="I6" s="644">
        <f>'P1 Info &amp; Certification'!N20</f>
        <v>44377</v>
      </c>
      <c r="J6" s="658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2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1.75" customHeight="1" thickBot="1" x14ac:dyDescent="0.25">
      <c r="A8" s="97"/>
      <c r="B8" s="445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2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6.5" thickBot="1" x14ac:dyDescent="0.3">
      <c r="A10" s="16"/>
      <c r="B10" s="19"/>
      <c r="C10" s="19"/>
      <c r="D10" s="19"/>
      <c r="E10" s="20"/>
      <c r="F10" s="19"/>
      <c r="G10" s="21"/>
      <c r="H10" s="19"/>
      <c r="I10" s="19"/>
      <c r="J10" s="112" t="s">
        <v>219</v>
      </c>
    </row>
    <row r="11" spans="1:19" s="18" customFormat="1" ht="19.5" customHeight="1" x14ac:dyDescent="0.25">
      <c r="A11" s="665" t="s">
        <v>290</v>
      </c>
      <c r="B11" s="666"/>
      <c r="C11" s="666"/>
      <c r="D11" s="666"/>
      <c r="E11" s="666"/>
      <c r="F11" s="666"/>
      <c r="G11" s="666"/>
      <c r="H11" s="666"/>
      <c r="I11" s="666"/>
      <c r="J11" s="667"/>
    </row>
    <row r="12" spans="1:19" s="18" customFormat="1" ht="13.5" thickBot="1" x14ac:dyDescent="0.2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" customHeight="1" x14ac:dyDescent="0.2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" customHeight="1" x14ac:dyDescent="0.2">
      <c r="A14" s="672" t="s">
        <v>74</v>
      </c>
      <c r="B14" s="673"/>
      <c r="C14" s="674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" customHeight="1" thickBot="1" x14ac:dyDescent="0.25">
      <c r="A15" s="675"/>
      <c r="B15" s="676"/>
      <c r="C15" s="677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8.75" customHeight="1" x14ac:dyDescent="0.2">
      <c r="A16" s="213" t="s">
        <v>83</v>
      </c>
      <c r="B16" s="664" t="s">
        <v>251</v>
      </c>
      <c r="C16" s="664"/>
      <c r="D16" s="3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1" ht="12" customHeight="1" x14ac:dyDescent="0.2">
      <c r="A17" s="214"/>
      <c r="B17" s="663" t="s">
        <v>85</v>
      </c>
      <c r="C17" s="663"/>
      <c r="D17" s="8"/>
      <c r="E17" s="9"/>
      <c r="F17" s="8"/>
      <c r="G17" s="8"/>
      <c r="H17" s="8"/>
      <c r="I17" s="8"/>
      <c r="J17" s="215"/>
    </row>
    <row r="18" spans="1:11" ht="12" customHeight="1" x14ac:dyDescent="0.2">
      <c r="A18" s="216" t="s">
        <v>49</v>
      </c>
      <c r="B18" s="670" t="s">
        <v>67</v>
      </c>
      <c r="C18" s="671"/>
      <c r="D18" s="100"/>
      <c r="E18" s="101"/>
      <c r="F18" s="100"/>
      <c r="G18" s="100"/>
      <c r="H18" s="8"/>
      <c r="I18" s="100"/>
      <c r="J18" s="217"/>
    </row>
    <row r="19" spans="1:11" x14ac:dyDescent="0.2">
      <c r="A19" s="218" t="s">
        <v>70</v>
      </c>
      <c r="B19" s="668" t="s">
        <v>23</v>
      </c>
      <c r="C19" s="669"/>
      <c r="D19" s="34">
        <v>1615643</v>
      </c>
      <c r="E19" s="34">
        <v>976240</v>
      </c>
      <c r="F19" s="325">
        <f>SUM(D19:E19)</f>
        <v>2591883</v>
      </c>
      <c r="G19" s="322"/>
      <c r="H19" s="36">
        <f t="shared" ref="H19:H34" si="0">F19+G19</f>
        <v>2591883</v>
      </c>
      <c r="I19" s="37"/>
      <c r="J19" s="219">
        <f t="shared" ref="J19:J34" si="1">H19+I19</f>
        <v>2591883</v>
      </c>
    </row>
    <row r="20" spans="1:11" x14ac:dyDescent="0.2">
      <c r="A20" s="220" t="s">
        <v>71</v>
      </c>
      <c r="B20" s="659" t="s">
        <v>68</v>
      </c>
      <c r="C20" s="660"/>
      <c r="D20" s="38">
        <v>517369</v>
      </c>
      <c r="E20" s="38">
        <v>80917</v>
      </c>
      <c r="F20" s="40">
        <f t="shared" ref="F20:F34" si="2">SUM(D20:E20)</f>
        <v>598286</v>
      </c>
      <c r="G20" s="139"/>
      <c r="H20" s="36">
        <f t="shared" si="0"/>
        <v>598286</v>
      </c>
      <c r="I20" s="39"/>
      <c r="J20" s="221">
        <f t="shared" si="1"/>
        <v>598286</v>
      </c>
    </row>
    <row r="21" spans="1:11" x14ac:dyDescent="0.2">
      <c r="A21" s="220" t="s">
        <v>72</v>
      </c>
      <c r="B21" s="659" t="s">
        <v>288</v>
      </c>
      <c r="C21" s="660"/>
      <c r="D21" s="38">
        <v>1338366</v>
      </c>
      <c r="E21" s="38">
        <f>D21*0.1564</f>
        <v>209320.44240000003</v>
      </c>
      <c r="F21" s="40">
        <f>SUM(D21:E21)</f>
        <v>1547686.4424000001</v>
      </c>
      <c r="G21" s="139"/>
      <c r="H21" s="36">
        <f t="shared" si="0"/>
        <v>1547686.4424000001</v>
      </c>
      <c r="I21" s="39"/>
      <c r="J21" s="221">
        <f t="shared" si="1"/>
        <v>1547686.4424000001</v>
      </c>
    </row>
    <row r="22" spans="1:11" x14ac:dyDescent="0.2">
      <c r="A22" s="220" t="s">
        <v>73</v>
      </c>
      <c r="B22" s="659" t="s">
        <v>69</v>
      </c>
      <c r="C22" s="660"/>
      <c r="D22" s="38"/>
      <c r="E22" s="38"/>
      <c r="F22" s="40"/>
      <c r="G22" s="139"/>
      <c r="H22" s="36"/>
      <c r="I22" s="39"/>
      <c r="J22" s="221"/>
    </row>
    <row r="23" spans="1:11" x14ac:dyDescent="0.2">
      <c r="A23" s="220"/>
      <c r="B23" s="137"/>
      <c r="C23" s="462" t="s">
        <v>402</v>
      </c>
      <c r="D23" s="38">
        <v>178245</v>
      </c>
      <c r="E23" s="38">
        <v>27563.806799999998</v>
      </c>
      <c r="F23" s="40">
        <f t="shared" si="2"/>
        <v>205808.80679999999</v>
      </c>
      <c r="G23" s="139"/>
      <c r="H23" s="36">
        <f t="shared" si="0"/>
        <v>205808.80679999999</v>
      </c>
      <c r="I23" s="39"/>
      <c r="J23" s="221">
        <f t="shared" si="1"/>
        <v>205808.80679999999</v>
      </c>
    </row>
    <row r="24" spans="1:11" x14ac:dyDescent="0.2">
      <c r="A24" s="220"/>
      <c r="B24" s="26"/>
      <c r="C24" s="462" t="s">
        <v>368</v>
      </c>
      <c r="D24" s="38">
        <v>139256</v>
      </c>
      <c r="E24" s="38">
        <v>21780</v>
      </c>
      <c r="F24" s="40">
        <f t="shared" si="2"/>
        <v>161036</v>
      </c>
      <c r="G24" s="139"/>
      <c r="H24" s="36">
        <f t="shared" si="0"/>
        <v>161036</v>
      </c>
      <c r="I24" s="39"/>
      <c r="J24" s="221">
        <f t="shared" si="1"/>
        <v>161036</v>
      </c>
    </row>
    <row r="25" spans="1:11" x14ac:dyDescent="0.2">
      <c r="A25" s="220"/>
      <c r="B25" s="137"/>
      <c r="C25" s="462" t="s">
        <v>369</v>
      </c>
      <c r="D25" s="38">
        <v>71155</v>
      </c>
      <c r="E25" s="38">
        <v>11129</v>
      </c>
      <c r="F25" s="40">
        <f t="shared" si="2"/>
        <v>82284</v>
      </c>
      <c r="G25" s="139"/>
      <c r="H25" s="36">
        <f t="shared" si="0"/>
        <v>82284</v>
      </c>
      <c r="I25" s="39"/>
      <c r="J25" s="221">
        <f t="shared" si="1"/>
        <v>82284</v>
      </c>
    </row>
    <row r="26" spans="1:11" x14ac:dyDescent="0.2">
      <c r="A26" s="220"/>
      <c r="B26" s="137"/>
      <c r="C26" s="462" t="s">
        <v>370</v>
      </c>
      <c r="D26" s="38">
        <v>324155</v>
      </c>
      <c r="E26" s="38">
        <v>50698</v>
      </c>
      <c r="F26" s="40">
        <f t="shared" si="2"/>
        <v>374853</v>
      </c>
      <c r="G26" s="139"/>
      <c r="H26" s="36">
        <f t="shared" si="0"/>
        <v>374853</v>
      </c>
      <c r="I26" s="39"/>
      <c r="J26" s="221">
        <f t="shared" si="1"/>
        <v>374853</v>
      </c>
    </row>
    <row r="27" spans="1:11" x14ac:dyDescent="0.2">
      <c r="A27" s="220"/>
      <c r="B27" s="137"/>
      <c r="C27" s="462" t="s">
        <v>371</v>
      </c>
      <c r="D27" s="38">
        <v>56754</v>
      </c>
      <c r="E27" s="38">
        <v>8876</v>
      </c>
      <c r="F27" s="40">
        <f t="shared" si="2"/>
        <v>65630</v>
      </c>
      <c r="G27" s="139"/>
      <c r="H27" s="36">
        <f t="shared" si="0"/>
        <v>65630</v>
      </c>
      <c r="I27" s="39"/>
      <c r="J27" s="221">
        <f t="shared" si="1"/>
        <v>65630</v>
      </c>
    </row>
    <row r="28" spans="1:11" x14ac:dyDescent="0.2">
      <c r="A28" s="220"/>
      <c r="B28" s="137"/>
      <c r="C28" s="462" t="s">
        <v>374</v>
      </c>
      <c r="D28" s="38"/>
      <c r="E28" s="38">
        <v>103600</v>
      </c>
      <c r="F28" s="40">
        <f t="shared" si="2"/>
        <v>103600</v>
      </c>
      <c r="G28" s="139"/>
      <c r="H28" s="36">
        <f t="shared" si="0"/>
        <v>103600</v>
      </c>
      <c r="I28" s="39"/>
      <c r="J28" s="221">
        <f t="shared" si="1"/>
        <v>103600</v>
      </c>
    </row>
    <row r="29" spans="1:11" x14ac:dyDescent="0.2">
      <c r="A29" s="220"/>
      <c r="B29" s="137"/>
      <c r="C29" s="462" t="s">
        <v>396</v>
      </c>
      <c r="D29" s="38">
        <v>773347</v>
      </c>
      <c r="E29" s="38">
        <v>120951</v>
      </c>
      <c r="F29" s="40">
        <f t="shared" si="2"/>
        <v>894298</v>
      </c>
      <c r="G29" s="139"/>
      <c r="H29" s="36">
        <f t="shared" si="0"/>
        <v>894298</v>
      </c>
      <c r="I29" s="39"/>
      <c r="J29" s="221">
        <f t="shared" si="1"/>
        <v>894298</v>
      </c>
    </row>
    <row r="30" spans="1:11" x14ac:dyDescent="0.2">
      <c r="A30" s="220"/>
      <c r="B30" s="27"/>
      <c r="C30" s="462" t="s">
        <v>403</v>
      </c>
      <c r="D30" s="38">
        <v>57082</v>
      </c>
      <c r="E30" s="38">
        <v>8928</v>
      </c>
      <c r="F30" s="40">
        <f t="shared" si="2"/>
        <v>66010</v>
      </c>
      <c r="G30" s="139"/>
      <c r="H30" s="36">
        <f t="shared" si="0"/>
        <v>66010</v>
      </c>
      <c r="I30" s="39"/>
      <c r="J30" s="221">
        <f t="shared" si="1"/>
        <v>66010</v>
      </c>
    </row>
    <row r="31" spans="1:11" x14ac:dyDescent="0.2">
      <c r="A31" s="220"/>
      <c r="B31" s="137"/>
      <c r="C31" s="462"/>
      <c r="D31" s="38"/>
      <c r="E31" s="38"/>
      <c r="F31" s="40">
        <f t="shared" si="2"/>
        <v>0</v>
      </c>
      <c r="G31" s="139"/>
      <c r="H31" s="40">
        <f t="shared" si="0"/>
        <v>0</v>
      </c>
      <c r="I31" s="38"/>
      <c r="J31" s="222">
        <f t="shared" si="1"/>
        <v>0</v>
      </c>
      <c r="K31" s="33"/>
    </row>
    <row r="32" spans="1:11" x14ac:dyDescent="0.2">
      <c r="A32" s="220"/>
      <c r="B32" s="137"/>
      <c r="C32" s="462"/>
      <c r="D32" s="38"/>
      <c r="E32" s="38"/>
      <c r="F32" s="40">
        <f t="shared" si="2"/>
        <v>0</v>
      </c>
      <c r="G32" s="139"/>
      <c r="H32" s="40">
        <f t="shared" si="0"/>
        <v>0</v>
      </c>
      <c r="I32" s="38"/>
      <c r="J32" s="222">
        <f t="shared" si="1"/>
        <v>0</v>
      </c>
      <c r="K32" s="33"/>
    </row>
    <row r="33" spans="1:11" ht="12.75" customHeight="1" x14ac:dyDescent="0.2">
      <c r="A33" s="223"/>
      <c r="B33" s="25"/>
      <c r="C33" s="462" t="s">
        <v>435</v>
      </c>
      <c r="D33" s="38"/>
      <c r="E33" s="38"/>
      <c r="F33" s="40">
        <f t="shared" si="2"/>
        <v>0</v>
      </c>
      <c r="G33" s="139">
        <f>-'P4 Form A-2 - Dental'!G33</f>
        <v>818987</v>
      </c>
      <c r="H33" s="40">
        <f t="shared" si="0"/>
        <v>818987</v>
      </c>
      <c r="I33" s="38"/>
      <c r="J33" s="222">
        <f t="shared" si="1"/>
        <v>818987</v>
      </c>
      <c r="K33" s="33"/>
    </row>
    <row r="34" spans="1:11" ht="12.75" customHeight="1" x14ac:dyDescent="0.2">
      <c r="A34" s="223"/>
      <c r="B34" s="110"/>
      <c r="C34" s="460"/>
      <c r="D34" s="104"/>
      <c r="E34" s="321"/>
      <c r="F34" s="326">
        <f t="shared" si="2"/>
        <v>0</v>
      </c>
      <c r="G34" s="323"/>
      <c r="H34" s="40">
        <f t="shared" si="0"/>
        <v>0</v>
      </c>
      <c r="I34" s="41"/>
      <c r="J34" s="222">
        <f t="shared" si="1"/>
        <v>0</v>
      </c>
      <c r="K34" s="33"/>
    </row>
    <row r="35" spans="1:11" s="126" customFormat="1" x14ac:dyDescent="0.2">
      <c r="A35" s="224" t="s">
        <v>80</v>
      </c>
      <c r="B35" s="661" t="s">
        <v>99</v>
      </c>
      <c r="C35" s="662"/>
      <c r="D35" s="129">
        <f>SUM(D19:D34)</f>
        <v>5071372</v>
      </c>
      <c r="E35" s="129">
        <f t="shared" ref="E35:J35" si="3">SUM(E19:E34)</f>
        <v>1620003.2492</v>
      </c>
      <c r="F35" s="324">
        <f t="shared" si="3"/>
        <v>6691375.2492000004</v>
      </c>
      <c r="G35" s="129">
        <f t="shared" si="3"/>
        <v>818987</v>
      </c>
      <c r="H35" s="129">
        <f t="shared" si="3"/>
        <v>7510362.2492000004</v>
      </c>
      <c r="I35" s="129">
        <f t="shared" si="3"/>
        <v>0</v>
      </c>
      <c r="J35" s="225">
        <f t="shared" si="3"/>
        <v>7510362.2492000004</v>
      </c>
    </row>
    <row r="36" spans="1:11" ht="12" customHeight="1" x14ac:dyDescent="0.2">
      <c r="A36" s="226" t="s">
        <v>50</v>
      </c>
      <c r="B36" s="7" t="s">
        <v>214</v>
      </c>
      <c r="C36" s="7"/>
      <c r="D36" s="8"/>
      <c r="E36" s="9"/>
      <c r="F36" s="8"/>
      <c r="G36" s="8"/>
      <c r="H36" s="8"/>
      <c r="I36" s="8"/>
      <c r="J36" s="215"/>
    </row>
    <row r="37" spans="1:11" x14ac:dyDescent="0.2">
      <c r="A37" s="218" t="s">
        <v>70</v>
      </c>
      <c r="B37" s="441" t="s">
        <v>76</v>
      </c>
      <c r="C37" s="446"/>
      <c r="D37" s="138"/>
      <c r="E37" s="29">
        <v>184553</v>
      </c>
      <c r="F37" s="325">
        <f>SUM(D37:E37)</f>
        <v>184553</v>
      </c>
      <c r="G37" s="29"/>
      <c r="H37" s="28">
        <f t="shared" ref="H37:H49" si="4">F37+G37</f>
        <v>184553</v>
      </c>
      <c r="I37" s="29"/>
      <c r="J37" s="227">
        <f t="shared" ref="J37:J49" si="5">H37+I37</f>
        <v>184553</v>
      </c>
    </row>
    <row r="38" spans="1:11" x14ac:dyDescent="0.2">
      <c r="A38" s="220" t="s">
        <v>71</v>
      </c>
      <c r="B38" s="441" t="s">
        <v>77</v>
      </c>
      <c r="C38" s="446"/>
      <c r="D38" s="29"/>
      <c r="E38" s="29">
        <v>26484</v>
      </c>
      <c r="F38" s="40">
        <f t="shared" ref="F38:F48" si="6">SUM(D38:E38)</f>
        <v>26484</v>
      </c>
      <c r="G38" s="29"/>
      <c r="H38" s="28">
        <f t="shared" si="4"/>
        <v>26484</v>
      </c>
      <c r="I38" s="29"/>
      <c r="J38" s="227">
        <f t="shared" si="5"/>
        <v>26484</v>
      </c>
    </row>
    <row r="39" spans="1:11" x14ac:dyDescent="0.2">
      <c r="A39" s="220" t="s">
        <v>72</v>
      </c>
      <c r="B39" s="23" t="s">
        <v>78</v>
      </c>
      <c r="C39" s="23"/>
      <c r="D39" s="29"/>
      <c r="E39" s="29">
        <v>69386</v>
      </c>
      <c r="F39" s="40">
        <f t="shared" si="6"/>
        <v>69386</v>
      </c>
      <c r="G39" s="29"/>
      <c r="H39" s="28">
        <f t="shared" si="4"/>
        <v>69386</v>
      </c>
      <c r="I39" s="29"/>
      <c r="J39" s="227">
        <f t="shared" si="5"/>
        <v>69386</v>
      </c>
    </row>
    <row r="40" spans="1:11" x14ac:dyDescent="0.2">
      <c r="A40" s="220" t="s">
        <v>73</v>
      </c>
      <c r="B40" s="23" t="s">
        <v>79</v>
      </c>
      <c r="C40" s="23"/>
      <c r="D40" s="29"/>
      <c r="E40" s="29">
        <v>45704</v>
      </c>
      <c r="F40" s="40">
        <f t="shared" si="6"/>
        <v>45704</v>
      </c>
      <c r="G40" s="29"/>
      <c r="H40" s="28">
        <f t="shared" si="4"/>
        <v>45704</v>
      </c>
      <c r="I40" s="29"/>
      <c r="J40" s="227">
        <f t="shared" si="5"/>
        <v>45704</v>
      </c>
    </row>
    <row r="41" spans="1:11" x14ac:dyDescent="0.2">
      <c r="A41" s="220" t="s">
        <v>80</v>
      </c>
      <c r="B41" s="659" t="s">
        <v>328</v>
      </c>
      <c r="C41" s="660"/>
      <c r="D41" s="29"/>
      <c r="E41" s="29"/>
      <c r="F41" s="40">
        <f t="shared" si="6"/>
        <v>0</v>
      </c>
      <c r="G41" s="29"/>
      <c r="H41" s="28">
        <f t="shared" si="4"/>
        <v>0</v>
      </c>
      <c r="I41" s="29"/>
      <c r="J41" s="227">
        <f t="shared" si="5"/>
        <v>0</v>
      </c>
    </row>
    <row r="42" spans="1:11" x14ac:dyDescent="0.2">
      <c r="A42" s="220" t="s">
        <v>81</v>
      </c>
      <c r="B42" s="659" t="s">
        <v>217</v>
      </c>
      <c r="C42" s="660"/>
      <c r="D42" s="29">
        <v>115507</v>
      </c>
      <c r="E42" s="29">
        <v>18065</v>
      </c>
      <c r="F42" s="40">
        <f t="shared" si="6"/>
        <v>133572</v>
      </c>
      <c r="G42" s="29"/>
      <c r="H42" s="28">
        <f t="shared" si="4"/>
        <v>133572</v>
      </c>
      <c r="I42" s="29"/>
      <c r="J42" s="227">
        <f t="shared" si="5"/>
        <v>133572</v>
      </c>
    </row>
    <row r="43" spans="1:11" x14ac:dyDescent="0.2">
      <c r="A43" s="220" t="s">
        <v>112</v>
      </c>
      <c r="B43" s="441" t="s">
        <v>329</v>
      </c>
      <c r="C43" s="442"/>
      <c r="D43" s="29"/>
      <c r="E43" s="29">
        <v>77747</v>
      </c>
      <c r="F43" s="40">
        <f t="shared" si="6"/>
        <v>77747</v>
      </c>
      <c r="G43" s="29"/>
      <c r="H43" s="28">
        <f t="shared" si="4"/>
        <v>77747</v>
      </c>
      <c r="I43" s="29"/>
      <c r="J43" s="227">
        <f t="shared" si="5"/>
        <v>77747</v>
      </c>
    </row>
    <row r="44" spans="1:11" x14ac:dyDescent="0.2">
      <c r="A44" s="220" t="s">
        <v>114</v>
      </c>
      <c r="B44" s="659" t="s">
        <v>69</v>
      </c>
      <c r="C44" s="660"/>
      <c r="D44" s="29"/>
      <c r="E44" s="29"/>
      <c r="F44" s="40"/>
      <c r="G44" s="29"/>
      <c r="H44" s="28"/>
      <c r="I44" s="29"/>
      <c r="J44" s="227"/>
    </row>
    <row r="45" spans="1:11" x14ac:dyDescent="0.2">
      <c r="A45" s="220"/>
      <c r="B45" s="137"/>
      <c r="C45" s="460" t="s">
        <v>397</v>
      </c>
      <c r="D45" s="29"/>
      <c r="E45" s="29">
        <v>334752</v>
      </c>
      <c r="F45" s="40">
        <f t="shared" si="6"/>
        <v>334752</v>
      </c>
      <c r="G45" s="29"/>
      <c r="H45" s="28">
        <f t="shared" si="4"/>
        <v>334752</v>
      </c>
      <c r="I45" s="29"/>
      <c r="J45" s="227">
        <f t="shared" si="5"/>
        <v>334752</v>
      </c>
    </row>
    <row r="46" spans="1:11" x14ac:dyDescent="0.2">
      <c r="A46" s="220"/>
      <c r="B46" s="26"/>
      <c r="C46" s="461"/>
      <c r="D46" s="29"/>
      <c r="E46" s="29"/>
      <c r="F46" s="40">
        <f t="shared" si="6"/>
        <v>0</v>
      </c>
      <c r="G46" s="29"/>
      <c r="H46" s="28">
        <f t="shared" si="4"/>
        <v>0</v>
      </c>
      <c r="I46" s="29"/>
      <c r="J46" s="227">
        <f t="shared" si="5"/>
        <v>0</v>
      </c>
    </row>
    <row r="47" spans="1:11" x14ac:dyDescent="0.2">
      <c r="A47" s="223"/>
      <c r="B47" s="137"/>
      <c r="C47" s="462"/>
      <c r="D47" s="29"/>
      <c r="E47" s="29"/>
      <c r="F47" s="40">
        <f t="shared" si="6"/>
        <v>0</v>
      </c>
      <c r="G47" s="29"/>
      <c r="H47" s="28">
        <f t="shared" si="4"/>
        <v>0</v>
      </c>
      <c r="I47" s="29"/>
      <c r="J47" s="227">
        <f t="shared" si="5"/>
        <v>0</v>
      </c>
    </row>
    <row r="48" spans="1:11" x14ac:dyDescent="0.2">
      <c r="A48" s="223"/>
      <c r="B48" s="137"/>
      <c r="C48" s="462"/>
      <c r="D48" s="29"/>
      <c r="E48" s="29"/>
      <c r="F48" s="40">
        <f t="shared" si="6"/>
        <v>0</v>
      </c>
      <c r="G48" s="29"/>
      <c r="H48" s="28">
        <f t="shared" si="4"/>
        <v>0</v>
      </c>
      <c r="I48" s="29"/>
      <c r="J48" s="227">
        <f t="shared" si="5"/>
        <v>0</v>
      </c>
    </row>
    <row r="49" spans="1:13" x14ac:dyDescent="0.2">
      <c r="A49" s="223"/>
      <c r="B49" s="106"/>
      <c r="C49" s="437"/>
      <c r="D49" s="105"/>
      <c r="E49" s="29"/>
      <c r="F49" s="326">
        <f>SUM(D49:E49)</f>
        <v>0</v>
      </c>
      <c r="G49" s="29"/>
      <c r="H49" s="28">
        <f t="shared" si="4"/>
        <v>0</v>
      </c>
      <c r="I49" s="29"/>
      <c r="J49" s="227">
        <f t="shared" si="5"/>
        <v>0</v>
      </c>
    </row>
    <row r="50" spans="1:13" s="126" customFormat="1" x14ac:dyDescent="0.2">
      <c r="A50" s="228" t="s">
        <v>113</v>
      </c>
      <c r="B50" s="111" t="s">
        <v>100</v>
      </c>
      <c r="C50" s="127"/>
      <c r="D50" s="128">
        <f t="shared" ref="D50:J50" si="7">SUM(D37:D49)</f>
        <v>115507</v>
      </c>
      <c r="E50" s="128">
        <f t="shared" si="7"/>
        <v>756691</v>
      </c>
      <c r="F50" s="128">
        <f t="shared" si="7"/>
        <v>872198</v>
      </c>
      <c r="G50" s="128">
        <f t="shared" si="7"/>
        <v>0</v>
      </c>
      <c r="H50" s="128">
        <f t="shared" si="7"/>
        <v>872198</v>
      </c>
      <c r="I50" s="128">
        <f t="shared" si="7"/>
        <v>0</v>
      </c>
      <c r="J50" s="229">
        <f t="shared" si="7"/>
        <v>872198</v>
      </c>
    </row>
    <row r="51" spans="1:13" x14ac:dyDescent="0.2">
      <c r="A51" s="230"/>
      <c r="B51" s="10"/>
      <c r="C51" s="107"/>
      <c r="D51" s="109"/>
      <c r="E51" s="109"/>
      <c r="F51" s="109"/>
      <c r="G51" s="109"/>
      <c r="H51" s="109"/>
      <c r="I51" s="109"/>
      <c r="J51" s="231"/>
    </row>
    <row r="52" spans="1:13" s="126" customFormat="1" x14ac:dyDescent="0.2">
      <c r="A52" s="332" t="s">
        <v>82</v>
      </c>
      <c r="B52" s="11" t="s">
        <v>334</v>
      </c>
      <c r="C52" s="11"/>
      <c r="D52" s="129">
        <f>D50+D35</f>
        <v>5186879</v>
      </c>
      <c r="E52" s="129">
        <f t="shared" ref="E52:J52" si="8">E50+E35</f>
        <v>2376694.2492</v>
      </c>
      <c r="F52" s="129">
        <f t="shared" si="8"/>
        <v>7563573.2492000004</v>
      </c>
      <c r="G52" s="129">
        <f t="shared" si="8"/>
        <v>818987</v>
      </c>
      <c r="H52" s="129">
        <f t="shared" si="8"/>
        <v>8382560.2492000004</v>
      </c>
      <c r="I52" s="129">
        <f t="shared" si="8"/>
        <v>0</v>
      </c>
      <c r="J52" s="225">
        <f t="shared" si="8"/>
        <v>8382560.2492000004</v>
      </c>
    </row>
    <row r="53" spans="1:13" ht="13.5" thickBot="1" x14ac:dyDescent="0.25">
      <c r="A53" s="233"/>
      <c r="B53" s="234"/>
      <c r="C53" s="234"/>
      <c r="D53" s="235"/>
      <c r="E53" s="235"/>
      <c r="F53" s="235"/>
      <c r="G53" s="235"/>
      <c r="H53" s="235"/>
      <c r="I53" s="235"/>
      <c r="J53" s="320"/>
    </row>
    <row r="56" spans="1:13" x14ac:dyDescent="0.2">
      <c r="M56" s="333"/>
    </row>
    <row r="59" spans="1:13" x14ac:dyDescent="0.2">
      <c r="M59" s="333"/>
    </row>
  </sheetData>
  <sheetProtection password="E1AE" sheet="1" formatColumns="0" formatRows="0"/>
  <mergeCells count="20">
    <mergeCell ref="B44:C44"/>
    <mergeCell ref="B35:C35"/>
    <mergeCell ref="C8:H8"/>
    <mergeCell ref="B17:C17"/>
    <mergeCell ref="B16:C16"/>
    <mergeCell ref="A11:J11"/>
    <mergeCell ref="B20:C20"/>
    <mergeCell ref="B21:C21"/>
    <mergeCell ref="B22:C22"/>
    <mergeCell ref="B41:C41"/>
    <mergeCell ref="B42:C42"/>
    <mergeCell ref="B19:C19"/>
    <mergeCell ref="B18:C18"/>
    <mergeCell ref="A14:C15"/>
    <mergeCell ref="A1:J1"/>
    <mergeCell ref="A2:J2"/>
    <mergeCell ref="A3:J3"/>
    <mergeCell ref="A4:J4"/>
    <mergeCell ref="I6:J6"/>
    <mergeCell ref="E6:F6"/>
  </mergeCells>
  <printOptions horizontalCentered="1" verticalCentered="1"/>
  <pageMargins left="0.25" right="0.25" top="0.5" bottom="0.5" header="0.5" footer="0.25"/>
  <pageSetup scale="66" fitToWidth="0" orientation="landscape" r:id="rId1"/>
  <headerFooter alignWithMargins="0">
    <oddFooter>&amp;LDSS-16 10-24-2016&amp;RPage 3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E0D13-7767-4415-AA90-C58EF5255F0F}">
  <sheetPr>
    <pageSetUpPr fitToPage="1"/>
  </sheetPr>
  <dimension ref="A1:R41"/>
  <sheetViews>
    <sheetView topLeftCell="A16" workbookViewId="0">
      <selection activeCell="B36" sqref="B36:D36"/>
    </sheetView>
  </sheetViews>
  <sheetFormatPr defaultRowHeight="12.75" x14ac:dyDescent="0.2"/>
  <cols>
    <col min="1" max="1" width="3.5703125" style="155" customWidth="1"/>
    <col min="2" max="2" width="16.42578125" style="14" customWidth="1"/>
    <col min="3" max="3" width="28.42578125" style="14" customWidth="1"/>
    <col min="4" max="4" width="15.42578125" style="14" customWidth="1"/>
    <col min="5" max="5" width="16.42578125" style="14" customWidth="1"/>
    <col min="6" max="6" width="17.42578125" style="14" customWidth="1"/>
    <col min="7" max="7" width="17.7109375" style="14" customWidth="1"/>
    <col min="8" max="8" width="16.5703125" style="14" customWidth="1"/>
    <col min="9" max="16384" width="9.140625" style="14"/>
  </cols>
  <sheetData>
    <row r="1" spans="1:18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75"/>
      <c r="J1" s="75"/>
      <c r="K1" s="75"/>
      <c r="L1" s="75"/>
      <c r="M1" s="75"/>
      <c r="N1" s="75"/>
      <c r="O1" s="75"/>
      <c r="P1" s="75"/>
      <c r="Q1" s="75"/>
    </row>
    <row r="2" spans="1:18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75"/>
      <c r="J2" s="75"/>
      <c r="K2" s="75"/>
      <c r="L2" s="75"/>
      <c r="M2" s="75"/>
      <c r="N2" s="75"/>
      <c r="O2" s="75"/>
      <c r="P2" s="75"/>
      <c r="Q2" s="75"/>
    </row>
    <row r="3" spans="1:18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75"/>
      <c r="J3" s="75"/>
      <c r="K3" s="75"/>
      <c r="L3" s="75"/>
      <c r="M3" s="75"/>
      <c r="N3" s="75"/>
      <c r="O3" s="75"/>
      <c r="P3" s="75"/>
      <c r="Q3" s="75"/>
    </row>
    <row r="4" spans="1:18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75"/>
      <c r="J4" s="75"/>
      <c r="K4" s="75"/>
      <c r="L4" s="75"/>
      <c r="M4" s="75"/>
      <c r="N4" s="75"/>
      <c r="O4" s="75"/>
      <c r="P4" s="75"/>
      <c r="Q4" s="75"/>
    </row>
    <row r="5" spans="1:18" ht="13.5" thickBot="1" x14ac:dyDescent="0.25">
      <c r="A5" s="151"/>
      <c r="B5" s="12"/>
      <c r="C5" s="12"/>
      <c r="D5" s="12"/>
      <c r="E5" s="544"/>
      <c r="F5" s="544"/>
      <c r="G5" s="544"/>
      <c r="H5" s="544"/>
      <c r="I5" s="544"/>
      <c r="J5" s="544"/>
      <c r="K5" s="544"/>
      <c r="L5" s="544"/>
      <c r="M5" s="544"/>
      <c r="N5" s="544"/>
      <c r="O5" s="544"/>
      <c r="P5" s="544"/>
      <c r="Q5" s="544"/>
    </row>
    <row r="6" spans="1:18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148"/>
      <c r="G6" s="95" t="str">
        <f>'P1 Info &amp; Certification'!M20</f>
        <v>To</v>
      </c>
      <c r="H6" s="545">
        <f>'P1 Info &amp; Certification'!N20</f>
        <v>44377</v>
      </c>
      <c r="I6" s="147"/>
      <c r="J6" s="559"/>
      <c r="K6" s="13"/>
      <c r="L6" s="555"/>
      <c r="M6" s="558"/>
      <c r="N6" s="147"/>
      <c r="O6" s="147"/>
      <c r="P6" s="558"/>
      <c r="Q6" s="146"/>
      <c r="R6" s="146"/>
    </row>
    <row r="7" spans="1:18" x14ac:dyDescent="0.2">
      <c r="A7" s="153"/>
      <c r="B7" s="558"/>
      <c r="C7" s="558"/>
      <c r="D7" s="5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464"/>
      <c r="I8" s="556"/>
      <c r="J8" s="556"/>
      <c r="K8" s="556"/>
      <c r="L8" s="556"/>
      <c r="M8" s="556"/>
      <c r="N8" s="556"/>
      <c r="O8" s="556"/>
      <c r="P8" s="556"/>
      <c r="Q8" s="146"/>
      <c r="R8" s="146"/>
    </row>
    <row r="9" spans="1:18" x14ac:dyDescent="0.2">
      <c r="A9" s="471"/>
      <c r="B9" s="543"/>
      <c r="C9" s="543"/>
      <c r="D9" s="543"/>
      <c r="E9" s="543"/>
      <c r="F9" s="543"/>
      <c r="G9" s="543"/>
      <c r="H9" s="543"/>
      <c r="I9" s="557"/>
      <c r="J9" s="557"/>
      <c r="K9" s="557"/>
      <c r="L9" s="557"/>
      <c r="M9" s="557"/>
      <c r="N9" s="557"/>
      <c r="O9" s="557"/>
      <c r="P9" s="557"/>
      <c r="Q9" s="146"/>
      <c r="R9" s="146"/>
    </row>
    <row r="10" spans="1:18" x14ac:dyDescent="0.2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25">
      <c r="A11" s="156"/>
      <c r="B11" s="146"/>
      <c r="C11" s="146"/>
      <c r="D11" s="146"/>
      <c r="E11" s="146"/>
      <c r="F11" s="146"/>
      <c r="G11" s="146"/>
      <c r="H11" s="296" t="s">
        <v>285</v>
      </c>
    </row>
    <row r="12" spans="1:18" ht="28.5" customHeight="1" x14ac:dyDescent="0.25">
      <c r="A12" s="698" t="s">
        <v>284</v>
      </c>
      <c r="B12" s="699"/>
      <c r="C12" s="699"/>
      <c r="D12" s="699"/>
      <c r="E12" s="699"/>
      <c r="F12" s="699"/>
      <c r="G12" s="699"/>
      <c r="H12" s="701"/>
    </row>
    <row r="13" spans="1:18" x14ac:dyDescent="0.2">
      <c r="A13" s="702" t="s">
        <v>281</v>
      </c>
      <c r="B13" s="703"/>
      <c r="C13" s="703"/>
      <c r="D13" s="717"/>
      <c r="E13" s="366"/>
      <c r="F13" s="413"/>
      <c r="G13" s="708" t="s">
        <v>271</v>
      </c>
      <c r="H13" s="709"/>
    </row>
    <row r="14" spans="1:18" x14ac:dyDescent="0.2">
      <c r="A14" s="704"/>
      <c r="B14" s="705"/>
      <c r="C14" s="705"/>
      <c r="D14" s="705"/>
      <c r="E14" s="364"/>
      <c r="F14" s="414"/>
      <c r="G14" s="169" t="s">
        <v>272</v>
      </c>
      <c r="H14" s="204" t="s">
        <v>203</v>
      </c>
    </row>
    <row r="15" spans="1:18" ht="12.75" customHeight="1" x14ac:dyDescent="0.2">
      <c r="A15" s="706"/>
      <c r="B15" s="707"/>
      <c r="C15" s="707"/>
      <c r="D15" s="707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2">
      <c r="A16" s="546"/>
      <c r="B16" s="548"/>
      <c r="C16" s="548"/>
      <c r="D16" s="548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thickBot="1" x14ac:dyDescent="0.25">
      <c r="A17" s="304"/>
      <c r="B17" s="710" t="s">
        <v>279</v>
      </c>
      <c r="C17" s="711"/>
      <c r="D17" s="711"/>
      <c r="E17" s="365">
        <v>125000</v>
      </c>
      <c r="F17" s="365">
        <v>1500</v>
      </c>
      <c r="G17" s="347">
        <v>1040</v>
      </c>
      <c r="H17" s="348">
        <f>G17/2080</f>
        <v>0.5</v>
      </c>
    </row>
    <row r="18" spans="1:9" ht="19.5" customHeight="1" x14ac:dyDescent="0.2">
      <c r="A18" s="305" t="s">
        <v>83</v>
      </c>
      <c r="B18" s="718" t="s">
        <v>208</v>
      </c>
      <c r="C18" s="719"/>
      <c r="D18" s="720"/>
      <c r="E18" s="306"/>
      <c r="F18" s="306"/>
      <c r="G18" s="307"/>
      <c r="H18" s="308"/>
    </row>
    <row r="19" spans="1:9" ht="19.5" customHeight="1" x14ac:dyDescent="0.2">
      <c r="A19" s="474" t="s">
        <v>49</v>
      </c>
      <c r="B19" s="684"/>
      <c r="C19" s="685"/>
      <c r="D19" s="686"/>
      <c r="E19" s="340"/>
      <c r="F19" s="476"/>
      <c r="G19" s="394"/>
      <c r="H19" s="343">
        <f>ROUND(G19/2080,2)</f>
        <v>0</v>
      </c>
    </row>
    <row r="20" spans="1:9" ht="19.5" customHeight="1" x14ac:dyDescent="0.2">
      <c r="A20" s="474" t="s">
        <v>50</v>
      </c>
      <c r="B20" s="684"/>
      <c r="C20" s="685"/>
      <c r="D20" s="686"/>
      <c r="E20" s="340"/>
      <c r="F20" s="477"/>
      <c r="G20" s="394"/>
      <c r="H20" s="343">
        <f>ROUND(G20/2080,2)</f>
        <v>0</v>
      </c>
    </row>
    <row r="21" spans="1:9" ht="19.5" customHeight="1" x14ac:dyDescent="0.2">
      <c r="A21" s="474" t="s">
        <v>82</v>
      </c>
      <c r="B21" s="684"/>
      <c r="C21" s="685"/>
      <c r="D21" s="686"/>
      <c r="E21" s="340"/>
      <c r="F21" s="476"/>
      <c r="G21" s="394"/>
      <c r="H21" s="343">
        <f>ROUND(G21/2080,2)</f>
        <v>0</v>
      </c>
    </row>
    <row r="22" spans="1:9" ht="19.5" customHeight="1" x14ac:dyDescent="0.2">
      <c r="A22" s="474" t="s">
        <v>51</v>
      </c>
      <c r="B22" s="684"/>
      <c r="C22" s="685"/>
      <c r="D22" s="686"/>
      <c r="E22" s="340"/>
      <c r="F22" s="477"/>
      <c r="G22" s="394"/>
      <c r="H22" s="343">
        <f>ROUND(G22/2080,2)</f>
        <v>0</v>
      </c>
    </row>
    <row r="23" spans="1:9" ht="19.5" customHeight="1" x14ac:dyDescent="0.2">
      <c r="A23" s="474" t="s">
        <v>156</v>
      </c>
      <c r="B23" s="684"/>
      <c r="C23" s="685"/>
      <c r="D23" s="686"/>
      <c r="E23" s="340"/>
      <c r="F23" s="477"/>
      <c r="G23" s="394"/>
      <c r="H23" s="343">
        <f>ROUND(G23/2080,2)</f>
        <v>0</v>
      </c>
    </row>
    <row r="24" spans="1:9" ht="24.75" customHeight="1" thickBot="1" x14ac:dyDescent="0.25">
      <c r="A24" s="253"/>
      <c r="B24" s="687" t="s">
        <v>257</v>
      </c>
      <c r="C24" s="688"/>
      <c r="D24" s="689"/>
      <c r="E24" s="352">
        <f>SUM(E19:E23)</f>
        <v>0</v>
      </c>
      <c r="F24" s="352">
        <f>SUM(F19:F23)</f>
        <v>0</v>
      </c>
      <c r="G24" s="352">
        <f>SUM(G19:G23)</f>
        <v>0</v>
      </c>
      <c r="H24" s="344">
        <f>SUM(H19:H23)</f>
        <v>0</v>
      </c>
    </row>
    <row r="25" spans="1:9" ht="19.5" customHeight="1" thickTop="1" x14ac:dyDescent="0.2">
      <c r="A25" s="253"/>
      <c r="B25" s="716"/>
      <c r="C25" s="716"/>
      <c r="D25" s="716"/>
      <c r="E25" s="487"/>
      <c r="F25" s="294"/>
      <c r="G25" s="295"/>
      <c r="H25" s="300"/>
      <c r="I25" s="146"/>
    </row>
    <row r="26" spans="1:9" ht="19.5" customHeight="1" x14ac:dyDescent="0.2">
      <c r="A26" s="207" t="s">
        <v>84</v>
      </c>
      <c r="B26" s="713" t="s">
        <v>209</v>
      </c>
      <c r="C26" s="714"/>
      <c r="D26" s="715"/>
      <c r="E26" s="338"/>
      <c r="F26" s="338"/>
      <c r="G26" s="390"/>
      <c r="H26" s="391"/>
    </row>
    <row r="27" spans="1:9" ht="19.5" customHeight="1" x14ac:dyDescent="0.2">
      <c r="A27" s="474" t="s">
        <v>49</v>
      </c>
      <c r="B27" s="684"/>
      <c r="C27" s="685"/>
      <c r="D27" s="686"/>
      <c r="E27" s="345"/>
      <c r="F27" s="480"/>
      <c r="G27" s="392"/>
      <c r="H27" s="346">
        <f>ROUND(G27/2080,2)</f>
        <v>0</v>
      </c>
    </row>
    <row r="28" spans="1:9" ht="19.5" customHeight="1" x14ac:dyDescent="0.2">
      <c r="A28" s="474" t="s">
        <v>50</v>
      </c>
      <c r="B28" s="684"/>
      <c r="C28" s="685"/>
      <c r="D28" s="686"/>
      <c r="E28" s="340"/>
      <c r="F28" s="477"/>
      <c r="G28" s="394"/>
      <c r="H28" s="346">
        <f>ROUND(G28/2080,2)</f>
        <v>0</v>
      </c>
    </row>
    <row r="29" spans="1:9" ht="19.5" customHeight="1" x14ac:dyDescent="0.2">
      <c r="A29" s="474" t="s">
        <v>82</v>
      </c>
      <c r="B29" s="684"/>
      <c r="C29" s="685"/>
      <c r="D29" s="686"/>
      <c r="E29" s="340"/>
      <c r="F29" s="477"/>
      <c r="G29" s="394"/>
      <c r="H29" s="346">
        <f>ROUND(G29/2080,2)</f>
        <v>0</v>
      </c>
    </row>
    <row r="30" spans="1:9" ht="19.5" customHeight="1" x14ac:dyDescent="0.2">
      <c r="A30" s="474" t="s">
        <v>51</v>
      </c>
      <c r="B30" s="684"/>
      <c r="C30" s="685"/>
      <c r="D30" s="686"/>
      <c r="E30" s="340"/>
      <c r="F30" s="477"/>
      <c r="G30" s="394"/>
      <c r="H30" s="346">
        <f>ROUND(G30/2080,2)</f>
        <v>0</v>
      </c>
    </row>
    <row r="31" spans="1:9" ht="19.5" customHeight="1" x14ac:dyDescent="0.2">
      <c r="A31" s="474" t="s">
        <v>156</v>
      </c>
      <c r="B31" s="684"/>
      <c r="C31" s="685"/>
      <c r="D31" s="686"/>
      <c r="E31" s="340"/>
      <c r="F31" s="477"/>
      <c r="G31" s="394"/>
      <c r="H31" s="346">
        <f>ROUND(G31/2080,2)</f>
        <v>0</v>
      </c>
    </row>
    <row r="32" spans="1:9" ht="24.75" customHeight="1" thickBot="1" x14ac:dyDescent="0.25">
      <c r="A32" s="293"/>
      <c r="B32" s="687" t="s">
        <v>258</v>
      </c>
      <c r="C32" s="688"/>
      <c r="D32" s="689"/>
      <c r="E32" s="352">
        <f>SUM(E27:E31)</f>
        <v>0</v>
      </c>
      <c r="F32" s="352">
        <f>SUM(F27:F31)</f>
        <v>0</v>
      </c>
      <c r="G32" s="352">
        <f>SUM(G27:G31)</f>
        <v>0</v>
      </c>
      <c r="H32" s="344">
        <f>SUM(H27:H31)</f>
        <v>0</v>
      </c>
    </row>
    <row r="33" spans="1:8" s="146" customFormat="1" ht="19.5" customHeight="1" thickTop="1" x14ac:dyDescent="0.2">
      <c r="A33" s="293"/>
      <c r="B33" s="375"/>
      <c r="C33" s="375"/>
      <c r="D33" s="375"/>
      <c r="E33" s="487"/>
      <c r="F33" s="294"/>
      <c r="G33" s="295"/>
      <c r="H33" s="300"/>
    </row>
    <row r="34" spans="1:8" ht="19.5" customHeight="1" x14ac:dyDescent="0.2">
      <c r="A34" s="207" t="s">
        <v>91</v>
      </c>
      <c r="B34" s="713" t="s">
        <v>346</v>
      </c>
      <c r="C34" s="714"/>
      <c r="D34" s="715"/>
      <c r="E34" s="338"/>
      <c r="F34" s="338"/>
      <c r="G34" s="390"/>
      <c r="H34" s="391"/>
    </row>
    <row r="35" spans="1:8" ht="19.5" customHeight="1" x14ac:dyDescent="0.2">
      <c r="A35" s="474" t="s">
        <v>49</v>
      </c>
      <c r="B35" s="810" t="s">
        <v>564</v>
      </c>
      <c r="C35" s="685"/>
      <c r="D35" s="686"/>
      <c r="E35" s="345">
        <v>43932</v>
      </c>
      <c r="F35" s="480"/>
      <c r="G35" s="392">
        <v>2130</v>
      </c>
      <c r="H35" s="346">
        <f>ROUND(G35/2080,2)</f>
        <v>1.02</v>
      </c>
    </row>
    <row r="36" spans="1:8" ht="19.5" customHeight="1" x14ac:dyDescent="0.2">
      <c r="A36" s="474" t="s">
        <v>50</v>
      </c>
      <c r="B36" s="684"/>
      <c r="C36" s="685"/>
      <c r="D36" s="686"/>
      <c r="E36" s="340"/>
      <c r="F36" s="477"/>
      <c r="G36" s="394"/>
      <c r="H36" s="346">
        <f>ROUND(G36/2080,2)</f>
        <v>0</v>
      </c>
    </row>
    <row r="37" spans="1:8" ht="19.5" customHeight="1" x14ac:dyDescent="0.2">
      <c r="A37" s="474" t="s">
        <v>82</v>
      </c>
      <c r="B37" s="684"/>
      <c r="C37" s="685"/>
      <c r="D37" s="686"/>
      <c r="E37" s="340"/>
      <c r="F37" s="477"/>
      <c r="G37" s="394"/>
      <c r="H37" s="346">
        <f>ROUND(G37/2080,2)</f>
        <v>0</v>
      </c>
    </row>
    <row r="38" spans="1:8" ht="19.5" customHeight="1" x14ac:dyDescent="0.2">
      <c r="A38" s="474" t="s">
        <v>51</v>
      </c>
      <c r="B38" s="684"/>
      <c r="C38" s="685"/>
      <c r="D38" s="686"/>
      <c r="E38" s="340"/>
      <c r="F38" s="477"/>
      <c r="G38" s="394"/>
      <c r="H38" s="346">
        <f>ROUND(G38/2080,2)</f>
        <v>0</v>
      </c>
    </row>
    <row r="39" spans="1:8" ht="19.5" customHeight="1" x14ac:dyDescent="0.2">
      <c r="A39" s="474" t="s">
        <v>156</v>
      </c>
      <c r="B39" s="684"/>
      <c r="C39" s="685"/>
      <c r="D39" s="686"/>
      <c r="E39" s="340"/>
      <c r="F39" s="477"/>
      <c r="G39" s="394"/>
      <c r="H39" s="346">
        <f>ROUND(G39/2080,2)</f>
        <v>0</v>
      </c>
    </row>
    <row r="40" spans="1:8" ht="24.75" customHeight="1" thickBot="1" x14ac:dyDescent="0.25">
      <c r="A40" s="293"/>
      <c r="B40" s="687" t="s">
        <v>347</v>
      </c>
      <c r="C40" s="688"/>
      <c r="D40" s="689"/>
      <c r="E40" s="352">
        <f>SUM(E35:E39)</f>
        <v>43932</v>
      </c>
      <c r="F40" s="352">
        <f>SUM(F35:F39)</f>
        <v>0</v>
      </c>
      <c r="G40" s="352">
        <f>SUM(G35:G39)</f>
        <v>2130</v>
      </c>
      <c r="H40" s="344">
        <f>SUM(H35:H39)</f>
        <v>1.02</v>
      </c>
    </row>
    <row r="41" spans="1:8" ht="14.25" customHeight="1" thickTop="1" thickBot="1" x14ac:dyDescent="0.25">
      <c r="A41" s="301"/>
      <c r="B41" s="309"/>
      <c r="C41" s="309"/>
      <c r="D41" s="309"/>
      <c r="E41" s="310"/>
      <c r="F41" s="311"/>
      <c r="G41" s="312"/>
      <c r="H41" s="313"/>
    </row>
  </sheetData>
  <sheetProtection password="E1AE" sheet="1" formatColumns="0" formatRows="0"/>
  <mergeCells count="31">
    <mergeCell ref="B40:D40"/>
    <mergeCell ref="B34:D34"/>
    <mergeCell ref="B35:D35"/>
    <mergeCell ref="B36:D36"/>
    <mergeCell ref="B37:D37"/>
    <mergeCell ref="B38:D38"/>
    <mergeCell ref="B39:D39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20:D20"/>
    <mergeCell ref="A1:H1"/>
    <mergeCell ref="A2:H2"/>
    <mergeCell ref="A3:H3"/>
    <mergeCell ref="A4:H4"/>
    <mergeCell ref="C8:G8"/>
    <mergeCell ref="A12:H12"/>
    <mergeCell ref="A13:D15"/>
    <mergeCell ref="G13:H13"/>
    <mergeCell ref="B17:D17"/>
    <mergeCell ref="B18:D18"/>
    <mergeCell ref="B19:D19"/>
  </mergeCells>
  <printOptions horizontalCentered="1" verticalCentered="1"/>
  <pageMargins left="0.25" right="0.25" top="0.25" bottom="0.25" header="0.5" footer="0.25"/>
  <pageSetup scale="71" orientation="landscape" r:id="rId1"/>
  <headerFooter alignWithMargins="0">
    <oddFooter>&amp;LDSS-16 10-24-2016&amp;RPage 10</oddFooter>
  </headerFooter>
  <rowBreaks count="1" manualBreakCount="1"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1"/>
  <sheetViews>
    <sheetView topLeftCell="A16" zoomScaleNormal="100" workbookViewId="0">
      <selection activeCell="L38" sqref="L38"/>
    </sheetView>
  </sheetViews>
  <sheetFormatPr defaultRowHeight="12.75" x14ac:dyDescent="0.2"/>
  <cols>
    <col min="1" max="1" width="3.5703125" style="155" customWidth="1"/>
    <col min="2" max="2" width="16.42578125" style="14" customWidth="1"/>
    <col min="3" max="3" width="28.42578125" style="14" customWidth="1"/>
    <col min="4" max="4" width="15.42578125" style="14" customWidth="1"/>
    <col min="5" max="5" width="16.42578125" style="14" customWidth="1"/>
    <col min="6" max="6" width="17.42578125" style="14" customWidth="1"/>
    <col min="7" max="7" width="17.7109375" style="14" customWidth="1"/>
    <col min="8" max="8" width="16.5703125" style="14" customWidth="1"/>
    <col min="9" max="16384" width="9.140625" style="14"/>
  </cols>
  <sheetData>
    <row r="1" spans="1:18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75"/>
      <c r="J1" s="75"/>
      <c r="K1" s="75"/>
      <c r="L1" s="75"/>
      <c r="M1" s="75"/>
      <c r="N1" s="75"/>
      <c r="O1" s="75"/>
      <c r="P1" s="75"/>
      <c r="Q1" s="75"/>
    </row>
    <row r="2" spans="1:18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75"/>
      <c r="J2" s="75"/>
      <c r="K2" s="75"/>
      <c r="L2" s="75"/>
      <c r="M2" s="75"/>
      <c r="N2" s="75"/>
      <c r="O2" s="75"/>
      <c r="P2" s="75"/>
      <c r="Q2" s="75"/>
    </row>
    <row r="3" spans="1:18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75"/>
      <c r="J3" s="75"/>
      <c r="K3" s="75"/>
      <c r="L3" s="75"/>
      <c r="M3" s="75"/>
      <c r="N3" s="75"/>
      <c r="O3" s="75"/>
      <c r="P3" s="75"/>
      <c r="Q3" s="75"/>
    </row>
    <row r="4" spans="1:18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75"/>
      <c r="J4" s="75"/>
      <c r="K4" s="75"/>
      <c r="L4" s="75"/>
      <c r="M4" s="75"/>
      <c r="N4" s="75"/>
      <c r="O4" s="75"/>
      <c r="P4" s="75"/>
      <c r="Q4" s="75"/>
    </row>
    <row r="5" spans="1:18" ht="13.5" thickBot="1" x14ac:dyDescent="0.25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148"/>
      <c r="G6" s="95" t="str">
        <f>'P1 Info &amp; Certification'!M20</f>
        <v>To</v>
      </c>
      <c r="H6" s="443">
        <f>'P1 Info &amp; Certification'!N20</f>
        <v>44377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x14ac:dyDescent="0.2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464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x14ac:dyDescent="0.2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x14ac:dyDescent="0.2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25">
      <c r="A11" s="156"/>
      <c r="B11" s="146"/>
      <c r="C11" s="146"/>
      <c r="D11" s="146"/>
      <c r="E11" s="146"/>
      <c r="F11" s="146"/>
      <c r="G11" s="146"/>
      <c r="H11" s="296" t="s">
        <v>286</v>
      </c>
    </row>
    <row r="12" spans="1:18" ht="28.5" customHeight="1" x14ac:dyDescent="0.25">
      <c r="A12" s="698" t="s">
        <v>283</v>
      </c>
      <c r="B12" s="699"/>
      <c r="C12" s="699"/>
      <c r="D12" s="699"/>
      <c r="E12" s="699"/>
      <c r="F12" s="699"/>
      <c r="G12" s="699"/>
      <c r="H12" s="701"/>
    </row>
    <row r="13" spans="1:18" x14ac:dyDescent="0.2">
      <c r="A13" s="702" t="s">
        <v>282</v>
      </c>
      <c r="B13" s="703"/>
      <c r="C13" s="703"/>
      <c r="D13" s="717"/>
      <c r="E13" s="366"/>
      <c r="F13" s="413"/>
      <c r="G13" s="708" t="s">
        <v>271</v>
      </c>
      <c r="H13" s="709"/>
    </row>
    <row r="14" spans="1:18" x14ac:dyDescent="0.2">
      <c r="A14" s="704"/>
      <c r="B14" s="705"/>
      <c r="C14" s="705"/>
      <c r="D14" s="705"/>
      <c r="E14" s="364"/>
      <c r="F14" s="414"/>
      <c r="G14" s="169" t="s">
        <v>272</v>
      </c>
      <c r="H14" s="204" t="s">
        <v>203</v>
      </c>
    </row>
    <row r="15" spans="1:18" ht="12.75" customHeight="1" x14ac:dyDescent="0.2">
      <c r="A15" s="706"/>
      <c r="B15" s="707"/>
      <c r="C15" s="707"/>
      <c r="D15" s="707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2">
      <c r="A16" s="452"/>
      <c r="B16" s="447"/>
      <c r="C16" s="447"/>
      <c r="D16" s="447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x14ac:dyDescent="0.2">
      <c r="A17" s="298"/>
      <c r="B17" s="710" t="s">
        <v>280</v>
      </c>
      <c r="C17" s="711"/>
      <c r="D17" s="711"/>
      <c r="E17" s="365">
        <v>125000</v>
      </c>
      <c r="F17" s="365">
        <v>1500</v>
      </c>
      <c r="G17" s="337">
        <v>1040</v>
      </c>
      <c r="H17" s="341">
        <f>G17/2080</f>
        <v>0.5</v>
      </c>
    </row>
    <row r="18" spans="1:9" ht="19.5" customHeight="1" x14ac:dyDescent="0.2">
      <c r="A18" s="207" t="s">
        <v>83</v>
      </c>
      <c r="B18" s="712" t="s">
        <v>210</v>
      </c>
      <c r="C18" s="707"/>
      <c r="D18" s="721"/>
      <c r="E18" s="102"/>
      <c r="F18" s="102"/>
      <c r="G18" s="292"/>
      <c r="H18" s="299"/>
    </row>
    <row r="19" spans="1:9" ht="19.5" customHeight="1" x14ac:dyDescent="0.2">
      <c r="A19" s="474" t="s">
        <v>49</v>
      </c>
      <c r="B19" s="810" t="s">
        <v>565</v>
      </c>
      <c r="C19" s="685"/>
      <c r="D19" s="686"/>
      <c r="E19" s="340">
        <v>46644</v>
      </c>
      <c r="F19" s="476">
        <v>136</v>
      </c>
      <c r="G19" s="394">
        <v>208</v>
      </c>
      <c r="H19" s="343">
        <f>ROUND(G19/2080,2)</f>
        <v>0.1</v>
      </c>
    </row>
    <row r="20" spans="1:9" ht="19.5" customHeight="1" x14ac:dyDescent="0.2">
      <c r="A20" s="474" t="s">
        <v>50</v>
      </c>
      <c r="B20" s="810" t="s">
        <v>566</v>
      </c>
      <c r="C20" s="685"/>
      <c r="D20" s="686"/>
      <c r="E20" s="340">
        <v>32102</v>
      </c>
      <c r="F20" s="477">
        <v>74</v>
      </c>
      <c r="G20" s="394">
        <v>173</v>
      </c>
      <c r="H20" s="343">
        <f>ROUND(G20/2080,2)</f>
        <v>0.08</v>
      </c>
    </row>
    <row r="21" spans="1:9" ht="19.5" customHeight="1" x14ac:dyDescent="0.2">
      <c r="A21" s="474" t="s">
        <v>82</v>
      </c>
      <c r="B21" s="810" t="s">
        <v>567</v>
      </c>
      <c r="C21" s="685"/>
      <c r="D21" s="686"/>
      <c r="E21" s="340">
        <v>43526</v>
      </c>
      <c r="F21" s="476">
        <v>244</v>
      </c>
      <c r="G21" s="394">
        <v>260</v>
      </c>
      <c r="H21" s="343">
        <f>ROUND(G21/2080,2)</f>
        <v>0.13</v>
      </c>
    </row>
    <row r="22" spans="1:9" ht="19.5" customHeight="1" x14ac:dyDescent="0.2">
      <c r="A22" s="474" t="s">
        <v>51</v>
      </c>
      <c r="B22" s="810" t="s">
        <v>568</v>
      </c>
      <c r="C22" s="685"/>
      <c r="D22" s="686"/>
      <c r="E22" s="340">
        <v>57669</v>
      </c>
      <c r="F22" s="477">
        <v>116</v>
      </c>
      <c r="G22" s="394">
        <v>607</v>
      </c>
      <c r="H22" s="343">
        <f>ROUND(G22/2080,2)</f>
        <v>0.28999999999999998</v>
      </c>
    </row>
    <row r="23" spans="1:9" ht="19.5" customHeight="1" x14ac:dyDescent="0.2">
      <c r="A23" s="474" t="s">
        <v>156</v>
      </c>
      <c r="B23" s="684"/>
      <c r="C23" s="685"/>
      <c r="D23" s="686"/>
      <c r="E23" s="340"/>
      <c r="F23" s="477"/>
      <c r="G23" s="394"/>
      <c r="H23" s="343">
        <f>ROUND(G23/2080,2)</f>
        <v>0</v>
      </c>
    </row>
    <row r="24" spans="1:9" ht="24.75" customHeight="1" thickBot="1" x14ac:dyDescent="0.25">
      <c r="A24" s="253"/>
      <c r="B24" s="687" t="s">
        <v>259</v>
      </c>
      <c r="C24" s="688"/>
      <c r="D24" s="689"/>
      <c r="E24" s="352">
        <f>SUM(E19:E23)</f>
        <v>179941</v>
      </c>
      <c r="F24" s="352">
        <f>SUM(F19:F23)</f>
        <v>570</v>
      </c>
      <c r="G24" s="352">
        <f>SUM(G19:G23)</f>
        <v>1248</v>
      </c>
      <c r="H24" s="344">
        <f>SUM(H19:H23)</f>
        <v>0.6</v>
      </c>
    </row>
    <row r="25" spans="1:9" ht="19.5" customHeight="1" thickTop="1" x14ac:dyDescent="0.2">
      <c r="A25" s="253"/>
      <c r="B25" s="716"/>
      <c r="C25" s="716"/>
      <c r="D25" s="716"/>
      <c r="E25" s="487"/>
      <c r="F25" s="294"/>
      <c r="G25" s="295"/>
      <c r="H25" s="300"/>
      <c r="I25" s="146"/>
    </row>
    <row r="26" spans="1:9" ht="19.5" customHeight="1" x14ac:dyDescent="0.2">
      <c r="A26" s="207" t="s">
        <v>84</v>
      </c>
      <c r="B26" s="713" t="s">
        <v>211</v>
      </c>
      <c r="C26" s="714"/>
      <c r="D26" s="715"/>
      <c r="E26" s="338"/>
      <c r="F26" s="338"/>
      <c r="G26" s="390"/>
      <c r="H26" s="391"/>
    </row>
    <row r="27" spans="1:9" ht="19.5" customHeight="1" x14ac:dyDescent="0.2">
      <c r="A27" s="474" t="s">
        <v>49</v>
      </c>
      <c r="B27" s="809" t="s">
        <v>569</v>
      </c>
      <c r="C27" s="691"/>
      <c r="D27" s="692"/>
      <c r="E27" s="392">
        <v>27150</v>
      </c>
      <c r="F27" s="480">
        <v>0</v>
      </c>
      <c r="G27" s="392">
        <v>208</v>
      </c>
      <c r="H27" s="393">
        <f>ROUND(G27/2080,2)</f>
        <v>0.1</v>
      </c>
    </row>
    <row r="28" spans="1:9" ht="19.5" customHeight="1" x14ac:dyDescent="0.2">
      <c r="A28" s="474" t="s">
        <v>50</v>
      </c>
      <c r="B28" s="809" t="s">
        <v>570</v>
      </c>
      <c r="C28" s="691"/>
      <c r="D28" s="692"/>
      <c r="E28" s="394">
        <v>145687</v>
      </c>
      <c r="F28" s="477">
        <v>354</v>
      </c>
      <c r="G28" s="394">
        <v>2080</v>
      </c>
      <c r="H28" s="393">
        <f>ROUND(G28/2080,2)</f>
        <v>1</v>
      </c>
    </row>
    <row r="29" spans="1:9" ht="19.5" customHeight="1" x14ac:dyDescent="0.2">
      <c r="A29" s="474" t="s">
        <v>82</v>
      </c>
      <c r="B29" s="809" t="s">
        <v>571</v>
      </c>
      <c r="C29" s="691"/>
      <c r="D29" s="692"/>
      <c r="E29" s="394">
        <v>113758</v>
      </c>
      <c r="F29" s="477">
        <v>980</v>
      </c>
      <c r="G29" s="394">
        <v>2080</v>
      </c>
      <c r="H29" s="393">
        <f>ROUND(G29/2080,2)</f>
        <v>1</v>
      </c>
    </row>
    <row r="30" spans="1:9" ht="19.5" customHeight="1" x14ac:dyDescent="0.2">
      <c r="A30" s="474" t="s">
        <v>51</v>
      </c>
      <c r="B30" s="690"/>
      <c r="C30" s="691"/>
      <c r="D30" s="692"/>
      <c r="E30" s="394"/>
      <c r="F30" s="477"/>
      <c r="G30" s="394"/>
      <c r="H30" s="393">
        <f>ROUND(G30/2080,2)</f>
        <v>0</v>
      </c>
    </row>
    <row r="31" spans="1:9" ht="19.5" customHeight="1" x14ac:dyDescent="0.2">
      <c r="A31" s="474" t="s">
        <v>156</v>
      </c>
      <c r="B31" s="690"/>
      <c r="C31" s="691"/>
      <c r="D31" s="692"/>
      <c r="E31" s="394"/>
      <c r="F31" s="477"/>
      <c r="G31" s="394"/>
      <c r="H31" s="393">
        <f>ROUND(G31/2080,2)</f>
        <v>0</v>
      </c>
    </row>
    <row r="32" spans="1:9" ht="24.75" customHeight="1" thickBot="1" x14ac:dyDescent="0.25">
      <c r="A32" s="293"/>
      <c r="B32" s="693" t="s">
        <v>260</v>
      </c>
      <c r="C32" s="694"/>
      <c r="D32" s="695"/>
      <c r="E32" s="473">
        <f>SUM(E27:E31)</f>
        <v>286595</v>
      </c>
      <c r="F32" s="473">
        <f>SUM(F27:F31)</f>
        <v>1334</v>
      </c>
      <c r="G32" s="473">
        <f>SUM(G27:G31)</f>
        <v>4368</v>
      </c>
      <c r="H32" s="395">
        <f>SUM(H27:H31)</f>
        <v>2.1</v>
      </c>
    </row>
    <row r="33" spans="1:8" s="146" customFormat="1" ht="19.5" customHeight="1" thickTop="1" x14ac:dyDescent="0.2">
      <c r="A33" s="293"/>
      <c r="B33" s="375"/>
      <c r="C33" s="375"/>
      <c r="D33" s="375"/>
      <c r="E33" s="295"/>
      <c r="F33" s="294"/>
      <c r="G33" s="295"/>
      <c r="H33" s="396"/>
    </row>
    <row r="34" spans="1:8" ht="19.5" customHeight="1" x14ac:dyDescent="0.2">
      <c r="A34" s="207" t="s">
        <v>91</v>
      </c>
      <c r="B34" s="713" t="s">
        <v>304</v>
      </c>
      <c r="C34" s="714"/>
      <c r="D34" s="715"/>
      <c r="E34" s="338"/>
      <c r="F34" s="338"/>
      <c r="G34" s="390"/>
      <c r="H34" s="391"/>
    </row>
    <row r="35" spans="1:8" ht="19.5" customHeight="1" x14ac:dyDescent="0.2">
      <c r="A35" s="474" t="s">
        <v>49</v>
      </c>
      <c r="B35" s="810" t="s">
        <v>572</v>
      </c>
      <c r="C35" s="685"/>
      <c r="D35" s="686"/>
      <c r="E35" s="345">
        <v>32464</v>
      </c>
      <c r="F35" s="480">
        <v>21</v>
      </c>
      <c r="G35" s="392">
        <v>10</v>
      </c>
      <c r="H35" s="346">
        <f>ROUND(G35/2080,2)</f>
        <v>0</v>
      </c>
    </row>
    <row r="36" spans="1:8" ht="19.5" customHeight="1" x14ac:dyDescent="0.2">
      <c r="A36" s="474" t="s">
        <v>50</v>
      </c>
      <c r="B36" s="810" t="s">
        <v>573</v>
      </c>
      <c r="C36" s="685"/>
      <c r="D36" s="686"/>
      <c r="E36" s="340">
        <v>95522</v>
      </c>
      <c r="F36" s="477">
        <v>1449</v>
      </c>
      <c r="G36" s="394">
        <v>2080</v>
      </c>
      <c r="H36" s="346">
        <f>ROUND(G36/2080,2)</f>
        <v>1</v>
      </c>
    </row>
    <row r="37" spans="1:8" ht="19.5" customHeight="1" x14ac:dyDescent="0.2">
      <c r="A37" s="474" t="s">
        <v>82</v>
      </c>
      <c r="B37" s="810" t="s">
        <v>574</v>
      </c>
      <c r="C37" s="685"/>
      <c r="D37" s="686"/>
      <c r="E37" s="340">
        <v>29099</v>
      </c>
      <c r="F37" s="477">
        <v>428</v>
      </c>
      <c r="G37" s="394">
        <v>433</v>
      </c>
      <c r="H37" s="346">
        <f>ROUND(G37/2080,2)</f>
        <v>0.21</v>
      </c>
    </row>
    <row r="38" spans="1:8" ht="19.5" customHeight="1" x14ac:dyDescent="0.2">
      <c r="A38" s="474" t="s">
        <v>51</v>
      </c>
      <c r="B38" s="810" t="s">
        <v>575</v>
      </c>
      <c r="C38" s="685"/>
      <c r="D38" s="686"/>
      <c r="E38" s="340">
        <v>7861</v>
      </c>
      <c r="F38" s="477">
        <v>22</v>
      </c>
      <c r="G38" s="394">
        <v>173</v>
      </c>
      <c r="H38" s="346">
        <f>ROUND(G38/2080,2)</f>
        <v>0.08</v>
      </c>
    </row>
    <row r="39" spans="1:8" ht="19.5" customHeight="1" x14ac:dyDescent="0.2">
      <c r="A39" s="488" t="s">
        <v>156</v>
      </c>
      <c r="B39" s="810" t="s">
        <v>576</v>
      </c>
      <c r="C39" s="685"/>
      <c r="D39" s="686"/>
      <c r="E39" s="394">
        <v>54932</v>
      </c>
      <c r="F39" s="477">
        <v>530</v>
      </c>
      <c r="G39" s="394">
        <v>693</v>
      </c>
      <c r="H39" s="393">
        <f>ROUND(G39/2080,2)</f>
        <v>0.33</v>
      </c>
    </row>
    <row r="40" spans="1:8" ht="24.75" customHeight="1" thickBot="1" x14ac:dyDescent="0.25">
      <c r="A40" s="399"/>
      <c r="B40" s="693" t="s">
        <v>348</v>
      </c>
      <c r="C40" s="694"/>
      <c r="D40" s="695"/>
      <c r="E40" s="473">
        <f>SUM(E35:E39)</f>
        <v>219878</v>
      </c>
      <c r="F40" s="473">
        <f>SUM(F35:F39)</f>
        <v>2450</v>
      </c>
      <c r="G40" s="473">
        <f>SUM(G35:G39)</f>
        <v>3389</v>
      </c>
      <c r="H40" s="395">
        <f>SUM(H35:H39)</f>
        <v>1.62</v>
      </c>
    </row>
    <row r="41" spans="1:8" ht="19.5" customHeight="1" thickTop="1" thickBot="1" x14ac:dyDescent="0.25">
      <c r="A41" s="400"/>
      <c r="B41" s="401"/>
      <c r="C41" s="401"/>
      <c r="D41" s="401"/>
      <c r="E41" s="312"/>
      <c r="F41" s="311"/>
      <c r="G41" s="312"/>
      <c r="H41" s="402"/>
    </row>
  </sheetData>
  <sheetProtection password="E1AE" sheet="1" formatColumns="0" formatRows="0"/>
  <mergeCells count="31">
    <mergeCell ref="B40:D40"/>
    <mergeCell ref="B39:D39"/>
    <mergeCell ref="B30:D30"/>
    <mergeCell ref="B26:D26"/>
    <mergeCell ref="B35:D35"/>
    <mergeCell ref="B37:D37"/>
    <mergeCell ref="B31:D31"/>
    <mergeCell ref="B32:D32"/>
    <mergeCell ref="B36:D36"/>
    <mergeCell ref="B27:D27"/>
    <mergeCell ref="B38:D38"/>
    <mergeCell ref="A1:H1"/>
    <mergeCell ref="A2:H2"/>
    <mergeCell ref="A3:H3"/>
    <mergeCell ref="A4:H4"/>
    <mergeCell ref="C8:G8"/>
    <mergeCell ref="B21:D21"/>
    <mergeCell ref="B34:D34"/>
    <mergeCell ref="B29:D29"/>
    <mergeCell ref="B24:D24"/>
    <mergeCell ref="A12:H12"/>
    <mergeCell ref="B23:D23"/>
    <mergeCell ref="B20:D20"/>
    <mergeCell ref="B22:D22"/>
    <mergeCell ref="A13:D15"/>
    <mergeCell ref="B18:D18"/>
    <mergeCell ref="G13:H13"/>
    <mergeCell ref="B17:D17"/>
    <mergeCell ref="B19:D19"/>
    <mergeCell ref="B25:D25"/>
    <mergeCell ref="B28:D28"/>
  </mergeCells>
  <phoneticPr fontId="36" type="noConversion"/>
  <printOptions horizontalCentered="1" verticalCentered="1"/>
  <pageMargins left="0.25" right="0.25" top="0.25" bottom="0.25" header="0.5" footer="0.25"/>
  <pageSetup scale="82" orientation="landscape" r:id="rId1"/>
  <headerFooter alignWithMargins="0">
    <oddFooter>&amp;LDSS-16 10-24-2016&amp;RPage 11</oddFooter>
  </headerFooter>
  <rowBreaks count="1" manualBreakCount="1">
    <brk id="32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41"/>
  <sheetViews>
    <sheetView topLeftCell="A13" zoomScaleNormal="100" workbookViewId="0">
      <selection activeCell="J39" sqref="J39"/>
    </sheetView>
  </sheetViews>
  <sheetFormatPr defaultRowHeight="12.75" x14ac:dyDescent="0.2"/>
  <cols>
    <col min="1" max="1" width="3.5703125" style="155" customWidth="1"/>
    <col min="2" max="2" width="16.42578125" style="14" customWidth="1"/>
    <col min="3" max="3" width="28.42578125" style="14" customWidth="1"/>
    <col min="4" max="4" width="15.42578125" style="14" customWidth="1"/>
    <col min="5" max="5" width="16.42578125" style="14" customWidth="1"/>
    <col min="6" max="6" width="17.42578125" style="14" customWidth="1"/>
    <col min="7" max="7" width="17.7109375" style="14" customWidth="1"/>
    <col min="8" max="8" width="16.5703125" style="14" customWidth="1"/>
    <col min="9" max="16384" width="9.140625" style="14"/>
  </cols>
  <sheetData>
    <row r="1" spans="1:18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75"/>
      <c r="J1" s="75"/>
      <c r="K1" s="75"/>
      <c r="L1" s="75"/>
      <c r="M1" s="75"/>
      <c r="N1" s="75"/>
      <c r="O1" s="75"/>
      <c r="P1" s="75"/>
      <c r="Q1" s="75"/>
    </row>
    <row r="2" spans="1:18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75"/>
      <c r="J2" s="75"/>
      <c r="K2" s="75"/>
      <c r="L2" s="75"/>
      <c r="M2" s="75"/>
      <c r="N2" s="75"/>
      <c r="O2" s="75"/>
      <c r="P2" s="75"/>
      <c r="Q2" s="75"/>
    </row>
    <row r="3" spans="1:18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75"/>
      <c r="J3" s="75"/>
      <c r="K3" s="75"/>
      <c r="L3" s="75"/>
      <c r="M3" s="75"/>
      <c r="N3" s="75"/>
      <c r="O3" s="75"/>
      <c r="P3" s="75"/>
      <c r="Q3" s="75"/>
    </row>
    <row r="4" spans="1:18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75"/>
      <c r="J4" s="75"/>
      <c r="K4" s="75"/>
      <c r="L4" s="75"/>
      <c r="M4" s="75"/>
      <c r="N4" s="75"/>
      <c r="O4" s="75"/>
      <c r="P4" s="75"/>
      <c r="Q4" s="75"/>
    </row>
    <row r="5" spans="1:18" ht="13.5" thickBot="1" x14ac:dyDescent="0.25">
      <c r="A5" s="151"/>
      <c r="B5" s="12"/>
      <c r="C5" s="12"/>
      <c r="D5" s="12"/>
      <c r="E5" s="531"/>
      <c r="F5" s="531"/>
      <c r="G5" s="531"/>
      <c r="H5" s="531"/>
      <c r="I5" s="531"/>
      <c r="J5" s="531"/>
      <c r="K5" s="531"/>
      <c r="L5" s="531"/>
      <c r="M5" s="531"/>
      <c r="N5" s="531"/>
      <c r="O5" s="531"/>
      <c r="P5" s="531"/>
      <c r="Q5" s="531"/>
    </row>
    <row r="6" spans="1:18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148"/>
      <c r="G6" s="95" t="str">
        <f>'P1 Info &amp; Certification'!M20</f>
        <v>To</v>
      </c>
      <c r="H6" s="533">
        <f>'P1 Info &amp; Certification'!N20</f>
        <v>44377</v>
      </c>
      <c r="I6" s="147"/>
      <c r="J6" s="540"/>
      <c r="K6" s="13"/>
      <c r="L6" s="537"/>
      <c r="M6" s="538"/>
      <c r="N6" s="147"/>
      <c r="O6" s="147"/>
      <c r="P6" s="538"/>
      <c r="Q6" s="146"/>
      <c r="R6" s="146"/>
    </row>
    <row r="7" spans="1:18" x14ac:dyDescent="0.2">
      <c r="A7" s="153"/>
      <c r="B7" s="538"/>
      <c r="C7" s="538"/>
      <c r="D7" s="53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464"/>
      <c r="I8" s="536"/>
      <c r="J8" s="536"/>
      <c r="K8" s="536"/>
      <c r="L8" s="536"/>
      <c r="M8" s="536"/>
      <c r="N8" s="536"/>
      <c r="O8" s="536"/>
      <c r="P8" s="536"/>
      <c r="Q8" s="146"/>
      <c r="R8" s="146"/>
    </row>
    <row r="9" spans="1:18" x14ac:dyDescent="0.2">
      <c r="A9" s="471"/>
      <c r="B9" s="532"/>
      <c r="C9" s="532"/>
      <c r="D9" s="532"/>
      <c r="E9" s="532"/>
      <c r="F9" s="532"/>
      <c r="G9" s="532"/>
      <c r="H9" s="532"/>
      <c r="I9" s="539"/>
      <c r="J9" s="539"/>
      <c r="K9" s="539"/>
      <c r="L9" s="539"/>
      <c r="M9" s="539"/>
      <c r="N9" s="539"/>
      <c r="O9" s="539"/>
      <c r="P9" s="539"/>
      <c r="Q9" s="146"/>
      <c r="R9" s="146"/>
    </row>
    <row r="10" spans="1:18" x14ac:dyDescent="0.2">
      <c r="A10" s="156"/>
      <c r="B10" s="146"/>
      <c r="C10" s="146"/>
      <c r="D10" s="146"/>
      <c r="E10" s="146"/>
      <c r="F10" s="146"/>
      <c r="G10" s="146"/>
      <c r="H10" s="146"/>
    </row>
    <row r="11" spans="1:18" ht="13.5" thickBot="1" x14ac:dyDescent="0.25">
      <c r="A11" s="156"/>
      <c r="B11" s="146"/>
      <c r="C11" s="146"/>
      <c r="D11" s="146"/>
      <c r="E11" s="146"/>
      <c r="F11" s="146"/>
      <c r="G11" s="146"/>
      <c r="H11" s="296" t="s">
        <v>286</v>
      </c>
    </row>
    <row r="12" spans="1:18" ht="28.5" customHeight="1" x14ac:dyDescent="0.25">
      <c r="A12" s="698" t="s">
        <v>283</v>
      </c>
      <c r="B12" s="699"/>
      <c r="C12" s="699"/>
      <c r="D12" s="699"/>
      <c r="E12" s="699"/>
      <c r="F12" s="699"/>
      <c r="G12" s="699"/>
      <c r="H12" s="701"/>
    </row>
    <row r="13" spans="1:18" x14ac:dyDescent="0.2">
      <c r="A13" s="702" t="s">
        <v>282</v>
      </c>
      <c r="B13" s="703"/>
      <c r="C13" s="703"/>
      <c r="D13" s="717"/>
      <c r="E13" s="366"/>
      <c r="F13" s="413"/>
      <c r="G13" s="708" t="s">
        <v>271</v>
      </c>
      <c r="H13" s="709"/>
    </row>
    <row r="14" spans="1:18" x14ac:dyDescent="0.2">
      <c r="A14" s="704"/>
      <c r="B14" s="705"/>
      <c r="C14" s="705"/>
      <c r="D14" s="705"/>
      <c r="E14" s="364"/>
      <c r="F14" s="414"/>
      <c r="G14" s="169" t="s">
        <v>272</v>
      </c>
      <c r="H14" s="204" t="s">
        <v>203</v>
      </c>
    </row>
    <row r="15" spans="1:18" ht="12.75" customHeight="1" x14ac:dyDescent="0.2">
      <c r="A15" s="706"/>
      <c r="B15" s="707"/>
      <c r="C15" s="707"/>
      <c r="D15" s="707"/>
      <c r="E15" s="367" t="s">
        <v>266</v>
      </c>
      <c r="F15" s="415" t="s">
        <v>254</v>
      </c>
      <c r="G15" s="170" t="s">
        <v>205</v>
      </c>
      <c r="H15" s="205" t="s">
        <v>204</v>
      </c>
    </row>
    <row r="16" spans="1:18" ht="12.75" customHeight="1" x14ac:dyDescent="0.2">
      <c r="A16" s="534"/>
      <c r="B16" s="535"/>
      <c r="C16" s="535"/>
      <c r="D16" s="535"/>
      <c r="E16" s="417" t="s">
        <v>61</v>
      </c>
      <c r="F16" s="418" t="s">
        <v>62</v>
      </c>
      <c r="G16" s="419" t="s">
        <v>63</v>
      </c>
      <c r="H16" s="420" t="s">
        <v>64</v>
      </c>
    </row>
    <row r="17" spans="1:9" ht="12.75" customHeight="1" x14ac:dyDescent="0.2">
      <c r="A17" s="298"/>
      <c r="B17" s="710" t="s">
        <v>280</v>
      </c>
      <c r="C17" s="711"/>
      <c r="D17" s="711"/>
      <c r="E17" s="365">
        <v>125000</v>
      </c>
      <c r="F17" s="365">
        <v>1500</v>
      </c>
      <c r="G17" s="337">
        <v>1040</v>
      </c>
      <c r="H17" s="341">
        <f>G17/2080</f>
        <v>0.5</v>
      </c>
    </row>
    <row r="18" spans="1:9" ht="19.5" customHeight="1" x14ac:dyDescent="0.2">
      <c r="A18" s="207" t="s">
        <v>83</v>
      </c>
      <c r="B18" s="712" t="s">
        <v>210</v>
      </c>
      <c r="C18" s="707"/>
      <c r="D18" s="721"/>
      <c r="E18" s="102"/>
      <c r="F18" s="102"/>
      <c r="G18" s="292"/>
      <c r="H18" s="299"/>
    </row>
    <row r="19" spans="1:9" ht="19.5" customHeight="1" x14ac:dyDescent="0.2">
      <c r="A19" s="474" t="s">
        <v>49</v>
      </c>
      <c r="B19" s="684"/>
      <c r="C19" s="685"/>
      <c r="D19" s="686"/>
      <c r="E19" s="340"/>
      <c r="F19" s="476"/>
      <c r="G19" s="394"/>
      <c r="H19" s="343">
        <f>ROUND(G19/2080,2)</f>
        <v>0</v>
      </c>
    </row>
    <row r="20" spans="1:9" ht="19.5" customHeight="1" x14ac:dyDescent="0.2">
      <c r="A20" s="474" t="s">
        <v>50</v>
      </c>
      <c r="B20" s="684"/>
      <c r="C20" s="685"/>
      <c r="D20" s="686"/>
      <c r="E20" s="340"/>
      <c r="F20" s="477"/>
      <c r="G20" s="394"/>
      <c r="H20" s="343">
        <f>ROUND(G20/2080,2)</f>
        <v>0</v>
      </c>
    </row>
    <row r="21" spans="1:9" ht="19.5" customHeight="1" x14ac:dyDescent="0.2">
      <c r="A21" s="474" t="s">
        <v>82</v>
      </c>
      <c r="B21" s="684"/>
      <c r="C21" s="685"/>
      <c r="D21" s="686"/>
      <c r="E21" s="340"/>
      <c r="F21" s="476"/>
      <c r="G21" s="394"/>
      <c r="H21" s="343">
        <f>ROUND(G21/2080,2)</f>
        <v>0</v>
      </c>
    </row>
    <row r="22" spans="1:9" ht="19.5" customHeight="1" x14ac:dyDescent="0.2">
      <c r="A22" s="474" t="s">
        <v>51</v>
      </c>
      <c r="B22" s="684"/>
      <c r="C22" s="685"/>
      <c r="D22" s="686"/>
      <c r="E22" s="340"/>
      <c r="F22" s="477"/>
      <c r="G22" s="394"/>
      <c r="H22" s="343">
        <f>ROUND(G22/2080,2)</f>
        <v>0</v>
      </c>
    </row>
    <row r="23" spans="1:9" ht="19.5" customHeight="1" x14ac:dyDescent="0.2">
      <c r="A23" s="474" t="s">
        <v>156</v>
      </c>
      <c r="B23" s="684"/>
      <c r="C23" s="685"/>
      <c r="D23" s="686"/>
      <c r="E23" s="340"/>
      <c r="F23" s="477"/>
      <c r="G23" s="394"/>
      <c r="H23" s="343">
        <f>ROUND(G23/2080,2)</f>
        <v>0</v>
      </c>
    </row>
    <row r="24" spans="1:9" ht="24.75" customHeight="1" thickBot="1" x14ac:dyDescent="0.25">
      <c r="A24" s="253"/>
      <c r="B24" s="687" t="s">
        <v>259</v>
      </c>
      <c r="C24" s="688"/>
      <c r="D24" s="689"/>
      <c r="E24" s="352">
        <f>SUM(E19:E23)</f>
        <v>0</v>
      </c>
      <c r="F24" s="352">
        <f>SUM(F19:F23)</f>
        <v>0</v>
      </c>
      <c r="G24" s="352">
        <f>SUM(G19:G23)</f>
        <v>0</v>
      </c>
      <c r="H24" s="344">
        <f>SUM(H19:H23)</f>
        <v>0</v>
      </c>
    </row>
    <row r="25" spans="1:9" ht="19.5" customHeight="1" thickTop="1" x14ac:dyDescent="0.2">
      <c r="A25" s="253"/>
      <c r="B25" s="716"/>
      <c r="C25" s="716"/>
      <c r="D25" s="716"/>
      <c r="E25" s="487"/>
      <c r="F25" s="294"/>
      <c r="G25" s="295"/>
      <c r="H25" s="300"/>
      <c r="I25" s="146"/>
    </row>
    <row r="26" spans="1:9" ht="19.5" customHeight="1" x14ac:dyDescent="0.2">
      <c r="A26" s="207" t="s">
        <v>84</v>
      </c>
      <c r="B26" s="713" t="s">
        <v>211</v>
      </c>
      <c r="C26" s="714"/>
      <c r="D26" s="715"/>
      <c r="E26" s="338"/>
      <c r="F26" s="338"/>
      <c r="G26" s="390"/>
      <c r="H26" s="391"/>
    </row>
    <row r="27" spans="1:9" ht="19.5" customHeight="1" x14ac:dyDescent="0.2">
      <c r="A27" s="474" t="s">
        <v>49</v>
      </c>
      <c r="B27" s="690"/>
      <c r="C27" s="691"/>
      <c r="D27" s="692"/>
      <c r="E27" s="392"/>
      <c r="F27" s="480"/>
      <c r="G27" s="392"/>
      <c r="H27" s="393">
        <f>ROUND(G27/2080,2)</f>
        <v>0</v>
      </c>
    </row>
    <row r="28" spans="1:9" ht="19.5" customHeight="1" x14ac:dyDescent="0.2">
      <c r="A28" s="474" t="s">
        <v>50</v>
      </c>
      <c r="B28" s="690"/>
      <c r="C28" s="691"/>
      <c r="D28" s="692"/>
      <c r="E28" s="394"/>
      <c r="F28" s="477"/>
      <c r="G28" s="394"/>
      <c r="H28" s="393">
        <f>ROUND(G28/2080,2)</f>
        <v>0</v>
      </c>
    </row>
    <row r="29" spans="1:9" ht="19.5" customHeight="1" x14ac:dyDescent="0.2">
      <c r="A29" s="474" t="s">
        <v>82</v>
      </c>
      <c r="B29" s="690"/>
      <c r="C29" s="691"/>
      <c r="D29" s="692"/>
      <c r="E29" s="394"/>
      <c r="F29" s="477"/>
      <c r="G29" s="394"/>
      <c r="H29" s="393">
        <f>ROUND(G29/2080,2)</f>
        <v>0</v>
      </c>
    </row>
    <row r="30" spans="1:9" ht="19.5" customHeight="1" x14ac:dyDescent="0.2">
      <c r="A30" s="474" t="s">
        <v>51</v>
      </c>
      <c r="B30" s="690"/>
      <c r="C30" s="691"/>
      <c r="D30" s="692"/>
      <c r="E30" s="394"/>
      <c r="F30" s="477"/>
      <c r="G30" s="394"/>
      <c r="H30" s="393">
        <f>ROUND(G30/2080,2)</f>
        <v>0</v>
      </c>
    </row>
    <row r="31" spans="1:9" ht="19.5" customHeight="1" x14ac:dyDescent="0.2">
      <c r="A31" s="474" t="s">
        <v>156</v>
      </c>
      <c r="B31" s="690"/>
      <c r="C31" s="691"/>
      <c r="D31" s="692"/>
      <c r="E31" s="394"/>
      <c r="F31" s="477"/>
      <c r="G31" s="394"/>
      <c r="H31" s="393">
        <f>ROUND(G31/2080,2)</f>
        <v>0</v>
      </c>
    </row>
    <row r="32" spans="1:9" ht="24.75" customHeight="1" thickBot="1" x14ac:dyDescent="0.25">
      <c r="A32" s="293"/>
      <c r="B32" s="693" t="s">
        <v>260</v>
      </c>
      <c r="C32" s="694"/>
      <c r="D32" s="695"/>
      <c r="E32" s="473">
        <f>SUM(E27:E31)</f>
        <v>0</v>
      </c>
      <c r="F32" s="473">
        <f>SUM(F27:F31)</f>
        <v>0</v>
      </c>
      <c r="G32" s="473">
        <f>SUM(G27:G31)</f>
        <v>0</v>
      </c>
      <c r="H32" s="395">
        <f>SUM(H27:H31)</f>
        <v>0</v>
      </c>
    </row>
    <row r="33" spans="1:8" s="146" customFormat="1" ht="19.5" customHeight="1" thickTop="1" x14ac:dyDescent="0.2">
      <c r="A33" s="293"/>
      <c r="B33" s="375"/>
      <c r="C33" s="375"/>
      <c r="D33" s="375"/>
      <c r="E33" s="295"/>
      <c r="F33" s="294"/>
      <c r="G33" s="295"/>
      <c r="H33" s="396"/>
    </row>
    <row r="34" spans="1:8" ht="19.5" customHeight="1" x14ac:dyDescent="0.2">
      <c r="A34" s="207" t="s">
        <v>91</v>
      </c>
      <c r="B34" s="713" t="s">
        <v>304</v>
      </c>
      <c r="C34" s="714"/>
      <c r="D34" s="715"/>
      <c r="E34" s="338"/>
      <c r="F34" s="338"/>
      <c r="G34" s="390"/>
      <c r="H34" s="391"/>
    </row>
    <row r="35" spans="1:8" ht="19.5" customHeight="1" x14ac:dyDescent="0.2">
      <c r="A35" s="474" t="s">
        <v>49</v>
      </c>
      <c r="B35" s="810" t="s">
        <v>577</v>
      </c>
      <c r="C35" s="685"/>
      <c r="D35" s="686"/>
      <c r="E35" s="345">
        <v>33316</v>
      </c>
      <c r="F35" s="480">
        <v>608</v>
      </c>
      <c r="G35" s="392">
        <v>1040</v>
      </c>
      <c r="H35" s="346">
        <f>ROUND(G35/2080,2)</f>
        <v>0.5</v>
      </c>
    </row>
    <row r="36" spans="1:8" ht="19.5" customHeight="1" x14ac:dyDescent="0.2">
      <c r="A36" s="474" t="s">
        <v>50</v>
      </c>
      <c r="B36" s="810" t="s">
        <v>578</v>
      </c>
      <c r="C36" s="685"/>
      <c r="D36" s="686"/>
      <c r="E36" s="340">
        <v>87019</v>
      </c>
      <c r="F36" s="477">
        <v>1217</v>
      </c>
      <c r="G36" s="394">
        <v>2080</v>
      </c>
      <c r="H36" s="346">
        <f>ROUND(G36/2080,2)</f>
        <v>1</v>
      </c>
    </row>
    <row r="37" spans="1:8" ht="19.5" customHeight="1" x14ac:dyDescent="0.2">
      <c r="A37" s="474" t="s">
        <v>82</v>
      </c>
      <c r="B37" s="810" t="s">
        <v>579</v>
      </c>
      <c r="C37" s="685"/>
      <c r="D37" s="686"/>
      <c r="E37" s="340">
        <v>42069</v>
      </c>
      <c r="F37" s="477">
        <v>530</v>
      </c>
      <c r="G37" s="394">
        <v>693</v>
      </c>
      <c r="H37" s="346">
        <f>ROUND(G37/2080,2)</f>
        <v>0.33</v>
      </c>
    </row>
    <row r="38" spans="1:8" ht="19.5" customHeight="1" x14ac:dyDescent="0.2">
      <c r="A38" s="474"/>
      <c r="B38" s="810" t="s">
        <v>580</v>
      </c>
      <c r="C38" s="685"/>
      <c r="D38" s="686"/>
      <c r="E38" s="340">
        <v>3729</v>
      </c>
      <c r="F38" s="477">
        <v>0</v>
      </c>
      <c r="G38" s="394">
        <v>16</v>
      </c>
      <c r="H38" s="346">
        <f>ROUND(G38/2080,2)</f>
        <v>0.01</v>
      </c>
    </row>
    <row r="39" spans="1:8" ht="19.5" customHeight="1" x14ac:dyDescent="0.2">
      <c r="A39" s="488" t="s">
        <v>156</v>
      </c>
      <c r="B39" s="810" t="s">
        <v>581</v>
      </c>
      <c r="C39" s="685"/>
      <c r="D39" s="686"/>
      <c r="E39" s="394">
        <v>3738</v>
      </c>
      <c r="F39" s="477">
        <v>146</v>
      </c>
      <c r="G39" s="394">
        <v>120</v>
      </c>
      <c r="H39" s="393">
        <f>ROUND(G39/2080,2)</f>
        <v>0.06</v>
      </c>
    </row>
    <row r="40" spans="1:8" ht="24.75" customHeight="1" thickBot="1" x14ac:dyDescent="0.25">
      <c r="A40" s="399"/>
      <c r="B40" s="693" t="s">
        <v>348</v>
      </c>
      <c r="C40" s="694"/>
      <c r="D40" s="695"/>
      <c r="E40" s="473">
        <f>SUM(E35:E39)</f>
        <v>169871</v>
      </c>
      <c r="F40" s="473">
        <f>SUM(F35:F39)</f>
        <v>2501</v>
      </c>
      <c r="G40" s="473">
        <f>SUM(G35:G39)</f>
        <v>3949</v>
      </c>
      <c r="H40" s="395">
        <f>SUM(H35:H39)</f>
        <v>1.9000000000000001</v>
      </c>
    </row>
    <row r="41" spans="1:8" ht="19.5" customHeight="1" thickTop="1" thickBot="1" x14ac:dyDescent="0.25">
      <c r="A41" s="400"/>
      <c r="B41" s="401"/>
      <c r="C41" s="401"/>
      <c r="D41" s="401"/>
      <c r="E41" s="312"/>
      <c r="F41" s="311"/>
      <c r="G41" s="312"/>
      <c r="H41" s="402"/>
    </row>
  </sheetData>
  <sheetProtection password="E1AE" sheet="1" formatColumns="0" formatRows="0"/>
  <mergeCells count="31">
    <mergeCell ref="A1:H1"/>
    <mergeCell ref="A2:H2"/>
    <mergeCell ref="A3:H3"/>
    <mergeCell ref="A4:H4"/>
    <mergeCell ref="C8:G8"/>
    <mergeCell ref="A12:H12"/>
    <mergeCell ref="A13:D15"/>
    <mergeCell ref="G13:H13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40:D40"/>
    <mergeCell ref="B34:D34"/>
    <mergeCell ref="B35:D35"/>
    <mergeCell ref="B36:D36"/>
    <mergeCell ref="B37:D37"/>
    <mergeCell ref="B38:D38"/>
    <mergeCell ref="B39:D39"/>
  </mergeCells>
  <phoneticPr fontId="36" type="noConversion"/>
  <printOptions horizontalCentered="1" verticalCentered="1"/>
  <pageMargins left="0.25" right="0.25" top="0.25" bottom="0.25" header="0.5" footer="0.25"/>
  <pageSetup scale="82" orientation="landscape" r:id="rId1"/>
  <headerFooter alignWithMargins="0">
    <oddFooter>&amp;LDSS-16 10-24-2016&amp;RPage 11</oddFooter>
  </headerFooter>
  <rowBreaks count="1" manualBreakCount="1">
    <brk id="32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1"/>
  <sheetViews>
    <sheetView tabSelected="1" zoomScaleNormal="100" workbookViewId="0">
      <selection sqref="A1:M1"/>
    </sheetView>
  </sheetViews>
  <sheetFormatPr defaultRowHeight="12.75" x14ac:dyDescent="0.2"/>
  <cols>
    <col min="1" max="1" width="3.5703125" style="155" customWidth="1"/>
    <col min="2" max="4" width="13.140625" style="14" customWidth="1"/>
    <col min="5" max="5" width="12.42578125" style="14" bestFit="1" customWidth="1"/>
    <col min="6" max="6" width="14.140625" style="14" bestFit="1" customWidth="1"/>
    <col min="7" max="7" width="10.42578125" style="14" customWidth="1"/>
    <col min="8" max="8" width="10.140625" style="14" customWidth="1"/>
    <col min="9" max="9" width="8.140625" style="14" customWidth="1"/>
    <col min="10" max="10" width="10.85546875" style="14" bestFit="1" customWidth="1"/>
    <col min="11" max="11" width="11" style="14" bestFit="1" customWidth="1"/>
    <col min="12" max="13" width="12.140625" style="14" customWidth="1"/>
    <col min="14" max="16384" width="9.140625" style="14"/>
  </cols>
  <sheetData>
    <row r="1" spans="1:23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75"/>
      <c r="O1" s="75"/>
      <c r="P1" s="75"/>
      <c r="Q1" s="75"/>
      <c r="R1" s="75"/>
      <c r="S1" s="75"/>
      <c r="T1" s="75"/>
      <c r="U1" s="75"/>
      <c r="V1" s="75"/>
    </row>
    <row r="2" spans="1:23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75"/>
      <c r="O2" s="75"/>
      <c r="P2" s="75"/>
      <c r="Q2" s="75"/>
      <c r="R2" s="75"/>
      <c r="S2" s="75"/>
      <c r="T2" s="75"/>
      <c r="U2" s="75"/>
      <c r="V2" s="75"/>
    </row>
    <row r="3" spans="1:23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75"/>
      <c r="O3" s="75"/>
      <c r="P3" s="75"/>
      <c r="Q3" s="75"/>
      <c r="R3" s="75"/>
      <c r="S3" s="75"/>
      <c r="T3" s="75"/>
      <c r="U3" s="75"/>
      <c r="V3" s="75"/>
    </row>
    <row r="4" spans="1:23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75"/>
      <c r="O4" s="75"/>
      <c r="P4" s="75"/>
      <c r="Q4" s="75"/>
      <c r="R4" s="75"/>
      <c r="S4" s="75"/>
      <c r="T4" s="75"/>
      <c r="U4" s="75"/>
      <c r="V4" s="75"/>
    </row>
    <row r="5" spans="1:23" ht="13.5" thickBot="1" x14ac:dyDescent="0.25">
      <c r="A5" s="151"/>
      <c r="B5" s="12"/>
      <c r="C5" s="12"/>
      <c r="D5" s="12"/>
      <c r="E5" s="440"/>
      <c r="F5" s="440"/>
      <c r="G5" s="440"/>
      <c r="H5" s="440"/>
      <c r="I5" s="440"/>
      <c r="J5" s="440"/>
      <c r="K5" s="440"/>
      <c r="L5" s="440"/>
      <c r="M5" s="440"/>
      <c r="N5" s="424"/>
      <c r="O5" s="424"/>
      <c r="P5" s="424"/>
      <c r="Q5" s="424"/>
      <c r="R5" s="424"/>
      <c r="S5" s="424"/>
      <c r="T5" s="424"/>
      <c r="U5" s="424"/>
      <c r="V5" s="424"/>
    </row>
    <row r="6" spans="1:23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96"/>
      <c r="G6" s="96"/>
      <c r="H6" s="96"/>
      <c r="I6" s="96"/>
      <c r="J6" s="96"/>
      <c r="K6" s="148"/>
      <c r="L6" s="95" t="str">
        <f>'P1 Info &amp; Certification'!M20</f>
        <v>To</v>
      </c>
      <c r="M6" s="443">
        <f>'P1 Info &amp; Certification'!N20</f>
        <v>44377</v>
      </c>
      <c r="N6" s="147"/>
      <c r="O6" s="429"/>
      <c r="P6" s="13"/>
      <c r="Q6" s="426"/>
      <c r="R6" s="428"/>
      <c r="S6" s="147"/>
      <c r="T6" s="147"/>
      <c r="U6" s="428"/>
      <c r="V6" s="146"/>
      <c r="W6" s="146"/>
    </row>
    <row r="7" spans="1:23" x14ac:dyDescent="0.2">
      <c r="A7" s="153"/>
      <c r="B7" s="458"/>
      <c r="C7" s="458"/>
      <c r="D7" s="458"/>
      <c r="E7" s="13"/>
      <c r="F7" s="13"/>
      <c r="G7" s="13"/>
      <c r="H7" s="13"/>
      <c r="I7" s="13"/>
      <c r="J7" s="13"/>
      <c r="K7" s="13"/>
      <c r="L7" s="13"/>
      <c r="M7" s="81"/>
      <c r="N7" s="13"/>
      <c r="O7" s="13"/>
      <c r="P7" s="13"/>
      <c r="Q7" s="13"/>
      <c r="R7" s="13"/>
      <c r="S7" s="13"/>
      <c r="T7" s="13"/>
      <c r="U7" s="13"/>
      <c r="V7" s="146"/>
      <c r="W7" s="146"/>
    </row>
    <row r="8" spans="1:23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645"/>
      <c r="J8" s="645"/>
      <c r="K8" s="645"/>
      <c r="L8" s="645"/>
      <c r="M8" s="464"/>
      <c r="N8" s="427"/>
      <c r="O8" s="427"/>
      <c r="P8" s="427"/>
      <c r="Q8" s="427"/>
      <c r="R8" s="427"/>
      <c r="S8" s="427"/>
      <c r="T8" s="427"/>
      <c r="U8" s="427"/>
      <c r="V8" s="146"/>
      <c r="W8" s="146"/>
    </row>
    <row r="9" spans="1:23" x14ac:dyDescent="0.2">
      <c r="A9" s="471"/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23"/>
      <c r="O9" s="423"/>
      <c r="P9" s="423"/>
      <c r="Q9" s="423"/>
      <c r="R9" s="423"/>
      <c r="S9" s="423"/>
      <c r="T9" s="423"/>
      <c r="U9" s="423"/>
      <c r="V9" s="146"/>
      <c r="W9" s="146"/>
    </row>
    <row r="10" spans="1:23" x14ac:dyDescent="0.2">
      <c r="A10" s="156"/>
      <c r="B10" s="146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</row>
    <row r="11" spans="1:23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296" t="s">
        <v>349</v>
      </c>
    </row>
    <row r="12" spans="1:23" ht="28.5" customHeight="1" x14ac:dyDescent="0.25">
      <c r="A12" s="698" t="s">
        <v>322</v>
      </c>
      <c r="B12" s="699"/>
      <c r="C12" s="699"/>
      <c r="D12" s="699"/>
      <c r="E12" s="699"/>
      <c r="F12" s="699"/>
      <c r="G12" s="699"/>
      <c r="H12" s="699"/>
      <c r="I12" s="699"/>
      <c r="J12" s="699"/>
      <c r="K12" s="699"/>
      <c r="L12" s="699"/>
      <c r="M12" s="701"/>
    </row>
    <row r="13" spans="1:23" x14ac:dyDescent="0.2">
      <c r="A13" s="702" t="s">
        <v>322</v>
      </c>
      <c r="B13" s="703"/>
      <c r="C13" s="703"/>
      <c r="D13" s="717"/>
      <c r="E13" s="366"/>
      <c r="F13" s="366"/>
      <c r="G13" s="434" t="s">
        <v>310</v>
      </c>
      <c r="H13" s="435"/>
      <c r="I13" s="434" t="s">
        <v>313</v>
      </c>
      <c r="J13" s="435"/>
      <c r="K13" s="413"/>
      <c r="L13" s="708" t="s">
        <v>316</v>
      </c>
      <c r="M13" s="709"/>
    </row>
    <row r="14" spans="1:23" x14ac:dyDescent="0.2">
      <c r="A14" s="704"/>
      <c r="B14" s="705"/>
      <c r="C14" s="705"/>
      <c r="D14" s="705"/>
      <c r="E14" s="364" t="s">
        <v>308</v>
      </c>
      <c r="F14" s="364" t="s">
        <v>1</v>
      </c>
      <c r="G14" s="364"/>
      <c r="H14" s="364"/>
      <c r="I14" s="364"/>
      <c r="J14" s="364"/>
      <c r="K14" s="414"/>
      <c r="L14" s="169" t="s">
        <v>272</v>
      </c>
      <c r="M14" s="204" t="s">
        <v>317</v>
      </c>
    </row>
    <row r="15" spans="1:23" ht="12.75" customHeight="1" x14ac:dyDescent="0.2">
      <c r="A15" s="706"/>
      <c r="B15" s="707"/>
      <c r="C15" s="707"/>
      <c r="D15" s="707"/>
      <c r="E15" s="367" t="s">
        <v>309</v>
      </c>
      <c r="F15" s="367" t="s">
        <v>266</v>
      </c>
      <c r="G15" s="367" t="s">
        <v>311</v>
      </c>
      <c r="H15" s="367" t="s">
        <v>312</v>
      </c>
      <c r="I15" s="367" t="s">
        <v>315</v>
      </c>
      <c r="J15" s="367" t="s">
        <v>314</v>
      </c>
      <c r="K15" s="415" t="s">
        <v>254</v>
      </c>
      <c r="L15" s="170" t="s">
        <v>205</v>
      </c>
      <c r="M15" s="205" t="s">
        <v>318</v>
      </c>
    </row>
    <row r="16" spans="1:23" ht="12.75" customHeight="1" x14ac:dyDescent="0.2">
      <c r="A16" s="452"/>
      <c r="B16" s="447"/>
      <c r="C16" s="447"/>
      <c r="D16" s="447"/>
      <c r="E16" s="417" t="s">
        <v>60</v>
      </c>
      <c r="F16" s="417" t="s">
        <v>61</v>
      </c>
      <c r="G16" s="417" t="s">
        <v>62</v>
      </c>
      <c r="H16" s="417" t="s">
        <v>63</v>
      </c>
      <c r="I16" s="417" t="s">
        <v>64</v>
      </c>
      <c r="J16" s="417" t="s">
        <v>65</v>
      </c>
      <c r="K16" s="418" t="s">
        <v>66</v>
      </c>
      <c r="L16" s="419" t="s">
        <v>319</v>
      </c>
      <c r="M16" s="420" t="s">
        <v>320</v>
      </c>
    </row>
    <row r="17" spans="1:14" ht="12.75" customHeight="1" x14ac:dyDescent="0.2">
      <c r="A17" s="298"/>
      <c r="B17" s="710"/>
      <c r="C17" s="711"/>
      <c r="D17" s="711"/>
      <c r="E17" s="365">
        <v>4</v>
      </c>
      <c r="F17" s="365">
        <v>500000</v>
      </c>
      <c r="G17" s="365">
        <v>150000</v>
      </c>
      <c r="H17" s="365">
        <v>100000</v>
      </c>
      <c r="I17" s="365">
        <v>2</v>
      </c>
      <c r="J17" s="365">
        <v>1</v>
      </c>
      <c r="K17" s="365">
        <v>10000</v>
      </c>
      <c r="L17" s="337">
        <v>8320</v>
      </c>
      <c r="M17" s="341">
        <f>L17/2080</f>
        <v>4</v>
      </c>
    </row>
    <row r="18" spans="1:14" ht="19.5" customHeight="1" x14ac:dyDescent="0.2">
      <c r="A18" s="207" t="s">
        <v>83</v>
      </c>
      <c r="B18" s="713" t="s">
        <v>303</v>
      </c>
      <c r="C18" s="714"/>
      <c r="D18" s="715"/>
      <c r="E18" s="338"/>
      <c r="F18" s="338"/>
      <c r="G18" s="338"/>
      <c r="H18" s="338"/>
      <c r="I18" s="338"/>
      <c r="J18" s="338"/>
      <c r="K18" s="338"/>
      <c r="L18" s="390"/>
      <c r="M18" s="391"/>
    </row>
    <row r="19" spans="1:14" ht="19.5" customHeight="1" x14ac:dyDescent="0.2">
      <c r="A19" s="253" t="s">
        <v>49</v>
      </c>
      <c r="B19" s="722" t="s">
        <v>229</v>
      </c>
      <c r="C19" s="723"/>
      <c r="D19" s="724"/>
      <c r="E19" s="340">
        <v>16</v>
      </c>
      <c r="F19" s="340">
        <v>1881498</v>
      </c>
      <c r="G19" s="340">
        <v>253516</v>
      </c>
      <c r="H19" s="340">
        <v>43171</v>
      </c>
      <c r="I19" s="340"/>
      <c r="J19" s="340"/>
      <c r="K19" s="476">
        <v>30539</v>
      </c>
      <c r="L19" s="394">
        <v>19815</v>
      </c>
      <c r="M19" s="343">
        <f t="shared" ref="M19:M25" si="0">ROUND(L19/2080,2)</f>
        <v>9.5299999999999994</v>
      </c>
    </row>
    <row r="20" spans="1:14" ht="19.5" customHeight="1" x14ac:dyDescent="0.2">
      <c r="A20" s="253" t="s">
        <v>50</v>
      </c>
      <c r="B20" s="722" t="s">
        <v>206</v>
      </c>
      <c r="C20" s="723"/>
      <c r="D20" s="724"/>
      <c r="E20" s="340">
        <v>4</v>
      </c>
      <c r="F20" s="340">
        <v>517369</v>
      </c>
      <c r="G20" s="340">
        <v>135450</v>
      </c>
      <c r="H20" s="340">
        <v>125679</v>
      </c>
      <c r="I20" s="340"/>
      <c r="J20" s="340"/>
      <c r="K20" s="477">
        <v>11157</v>
      </c>
      <c r="L20" s="394">
        <v>8640</v>
      </c>
      <c r="M20" s="343">
        <f t="shared" si="0"/>
        <v>4.1500000000000004</v>
      </c>
    </row>
    <row r="21" spans="1:14" ht="19.5" customHeight="1" x14ac:dyDescent="0.2">
      <c r="A21" s="253" t="s">
        <v>82</v>
      </c>
      <c r="B21" s="722" t="s">
        <v>287</v>
      </c>
      <c r="C21" s="723"/>
      <c r="D21" s="724"/>
      <c r="E21" s="340">
        <v>30</v>
      </c>
      <c r="F21" s="340">
        <v>1338364</v>
      </c>
      <c r="G21" s="340">
        <v>126903</v>
      </c>
      <c r="H21" s="340">
        <v>1097</v>
      </c>
      <c r="I21" s="340"/>
      <c r="J21" s="340"/>
      <c r="K21" s="476">
        <v>17025</v>
      </c>
      <c r="L21" s="394">
        <v>28271</v>
      </c>
      <c r="M21" s="343">
        <f t="shared" si="0"/>
        <v>13.59</v>
      </c>
    </row>
    <row r="22" spans="1:14" ht="19.5" customHeight="1" x14ac:dyDescent="0.2">
      <c r="A22" s="253" t="s">
        <v>51</v>
      </c>
      <c r="B22" s="722" t="s">
        <v>207</v>
      </c>
      <c r="C22" s="723"/>
      <c r="D22" s="724"/>
      <c r="E22" s="340">
        <v>11</v>
      </c>
      <c r="F22" s="340">
        <v>865366</v>
      </c>
      <c r="G22" s="340">
        <v>386820</v>
      </c>
      <c r="H22" s="340">
        <v>2530</v>
      </c>
      <c r="I22" s="340"/>
      <c r="J22" s="340"/>
      <c r="K22" s="477">
        <v>7933</v>
      </c>
      <c r="L22" s="394">
        <v>4933</v>
      </c>
      <c r="M22" s="343">
        <f t="shared" si="0"/>
        <v>2.37</v>
      </c>
    </row>
    <row r="23" spans="1:14" ht="19.5" customHeight="1" x14ac:dyDescent="0.2">
      <c r="A23" s="253" t="s">
        <v>156</v>
      </c>
      <c r="B23" s="722" t="s">
        <v>323</v>
      </c>
      <c r="C23" s="723"/>
      <c r="D23" s="724"/>
      <c r="E23" s="340"/>
      <c r="F23" s="340"/>
      <c r="G23" s="340"/>
      <c r="H23" s="340"/>
      <c r="I23" s="340"/>
      <c r="J23" s="340"/>
      <c r="K23" s="477"/>
      <c r="L23" s="394"/>
      <c r="M23" s="343">
        <f t="shared" si="0"/>
        <v>0</v>
      </c>
    </row>
    <row r="24" spans="1:14" ht="19.5" customHeight="1" x14ac:dyDescent="0.2">
      <c r="A24" s="253" t="s">
        <v>55</v>
      </c>
      <c r="B24" s="722" t="s">
        <v>324</v>
      </c>
      <c r="C24" s="723"/>
      <c r="D24" s="724"/>
      <c r="E24" s="340"/>
      <c r="F24" s="340"/>
      <c r="G24" s="340"/>
      <c r="H24" s="340"/>
      <c r="I24" s="340"/>
      <c r="J24" s="340"/>
      <c r="K24" s="477"/>
      <c r="L24" s="394"/>
      <c r="M24" s="343">
        <f t="shared" si="0"/>
        <v>0</v>
      </c>
    </row>
    <row r="25" spans="1:14" ht="19.5" customHeight="1" x14ac:dyDescent="0.2">
      <c r="A25" s="253" t="s">
        <v>56</v>
      </c>
      <c r="B25" s="722" t="s">
        <v>358</v>
      </c>
      <c r="C25" s="723"/>
      <c r="D25" s="724"/>
      <c r="E25" s="340">
        <v>55</v>
      </c>
      <c r="F25" s="340">
        <v>1739368</v>
      </c>
      <c r="G25" s="340">
        <v>102789</v>
      </c>
      <c r="H25" s="340">
        <v>1562</v>
      </c>
      <c r="I25" s="340"/>
      <c r="J25" s="340"/>
      <c r="K25" s="477">
        <v>1707</v>
      </c>
      <c r="L25" s="394">
        <v>19620</v>
      </c>
      <c r="M25" s="343">
        <f t="shared" si="0"/>
        <v>9.43</v>
      </c>
    </row>
    <row r="26" spans="1:14" ht="24.75" customHeight="1" thickBot="1" x14ac:dyDescent="0.25">
      <c r="A26" s="253"/>
      <c r="B26" s="687" t="s">
        <v>307</v>
      </c>
      <c r="C26" s="688"/>
      <c r="D26" s="689"/>
      <c r="E26" s="352">
        <f>SUM(E19:E25)</f>
        <v>116</v>
      </c>
      <c r="F26" s="352">
        <f>SUM(F19:F25)</f>
        <v>6341965</v>
      </c>
      <c r="G26" s="359"/>
      <c r="H26" s="359"/>
      <c r="I26" s="352">
        <f>SUM(I19:I25)</f>
        <v>0</v>
      </c>
      <c r="J26" s="352">
        <f>SUM(J19:J25)</f>
        <v>0</v>
      </c>
      <c r="K26" s="352">
        <f>SUM(K19:K25)</f>
        <v>68361</v>
      </c>
      <c r="L26" s="352">
        <f>SUM(L19:L25)</f>
        <v>81279</v>
      </c>
      <c r="M26" s="344">
        <f>SUM(M19:M25)</f>
        <v>39.07</v>
      </c>
    </row>
    <row r="27" spans="1:14" ht="19.5" customHeight="1" thickTop="1" x14ac:dyDescent="0.2">
      <c r="A27" s="253"/>
      <c r="B27" s="716"/>
      <c r="C27" s="716"/>
      <c r="D27" s="716"/>
      <c r="E27" s="487"/>
      <c r="F27" s="487"/>
      <c r="G27" s="487"/>
      <c r="H27" s="487"/>
      <c r="I27" s="487"/>
      <c r="J27" s="487"/>
      <c r="K27" s="294"/>
      <c r="L27" s="295"/>
      <c r="M27" s="300"/>
      <c r="N27" s="146"/>
    </row>
    <row r="28" spans="1:14" ht="19.5" customHeight="1" x14ac:dyDescent="0.2">
      <c r="A28" s="207" t="s">
        <v>84</v>
      </c>
      <c r="B28" s="713" t="s">
        <v>301</v>
      </c>
      <c r="C28" s="714"/>
      <c r="D28" s="715"/>
      <c r="E28" s="338"/>
      <c r="F28" s="338"/>
      <c r="G28" s="338"/>
      <c r="H28" s="338"/>
      <c r="I28" s="338"/>
      <c r="J28" s="338"/>
      <c r="K28" s="338"/>
      <c r="L28" s="390"/>
      <c r="M28" s="391"/>
    </row>
    <row r="29" spans="1:14" ht="19.5" customHeight="1" x14ac:dyDescent="0.2">
      <c r="A29" s="253" t="s">
        <v>49</v>
      </c>
      <c r="B29" s="722" t="s">
        <v>208</v>
      </c>
      <c r="C29" s="723"/>
      <c r="D29" s="724"/>
      <c r="E29" s="392">
        <v>5</v>
      </c>
      <c r="F29" s="392">
        <v>290216</v>
      </c>
      <c r="G29" s="392">
        <v>152352</v>
      </c>
      <c r="H29" s="392">
        <v>143860</v>
      </c>
      <c r="I29" s="392"/>
      <c r="J29" s="392"/>
      <c r="K29" s="480">
        <v>3607</v>
      </c>
      <c r="L29" s="392">
        <v>8329</v>
      </c>
      <c r="M29" s="393">
        <f>ROUND(L29/2080,2)</f>
        <v>4</v>
      </c>
    </row>
    <row r="30" spans="1:14" ht="19.5" customHeight="1" x14ac:dyDescent="0.2">
      <c r="A30" s="253" t="s">
        <v>50</v>
      </c>
      <c r="B30" s="722" t="s">
        <v>209</v>
      </c>
      <c r="C30" s="723"/>
      <c r="D30" s="724"/>
      <c r="E30" s="394">
        <v>2</v>
      </c>
      <c r="F30" s="394">
        <v>184260</v>
      </c>
      <c r="G30" s="394">
        <v>92752</v>
      </c>
      <c r="H30" s="394">
        <v>91508</v>
      </c>
      <c r="I30" s="394"/>
      <c r="J30" s="394"/>
      <c r="K30" s="477">
        <v>205</v>
      </c>
      <c r="L30" s="394">
        <v>4164</v>
      </c>
      <c r="M30" s="393">
        <f>ROUND(L30/2080,2)</f>
        <v>2</v>
      </c>
    </row>
    <row r="31" spans="1:14" ht="19.5" customHeight="1" x14ac:dyDescent="0.2">
      <c r="A31" s="253" t="s">
        <v>82</v>
      </c>
      <c r="B31" s="722" t="s">
        <v>326</v>
      </c>
      <c r="C31" s="723"/>
      <c r="D31" s="724"/>
      <c r="E31" s="394">
        <v>6</v>
      </c>
      <c r="F31" s="394">
        <v>243502</v>
      </c>
      <c r="G31" s="394">
        <v>48528</v>
      </c>
      <c r="H31" s="394">
        <v>34519</v>
      </c>
      <c r="I31" s="394"/>
      <c r="J31" s="394"/>
      <c r="K31" s="477">
        <v>0</v>
      </c>
      <c r="L31" s="394">
        <v>12543</v>
      </c>
      <c r="M31" s="393">
        <f>ROUND(L31/2080,2)</f>
        <v>6.03</v>
      </c>
    </row>
    <row r="32" spans="1:14" ht="24.75" customHeight="1" thickBot="1" x14ac:dyDescent="0.25">
      <c r="A32" s="293"/>
      <c r="B32" s="693" t="s">
        <v>305</v>
      </c>
      <c r="C32" s="694"/>
      <c r="D32" s="695"/>
      <c r="E32" s="473">
        <f>SUM(E29:E31)</f>
        <v>13</v>
      </c>
      <c r="F32" s="473">
        <f>SUM(F29:F31)</f>
        <v>717978</v>
      </c>
      <c r="G32" s="359"/>
      <c r="H32" s="359"/>
      <c r="I32" s="473">
        <f>SUM(I29:I31)</f>
        <v>0</v>
      </c>
      <c r="J32" s="473">
        <f>SUM(J29:J31)</f>
        <v>0</v>
      </c>
      <c r="K32" s="473">
        <f>SUM(K29:K31)</f>
        <v>3812</v>
      </c>
      <c r="L32" s="473">
        <f>SUM(L29:L31)</f>
        <v>25036</v>
      </c>
      <c r="M32" s="395">
        <f>SUM(M29:M31)</f>
        <v>12.030000000000001</v>
      </c>
    </row>
    <row r="33" spans="1:13" s="146" customFormat="1" ht="19.5" customHeight="1" thickTop="1" x14ac:dyDescent="0.2">
      <c r="A33" s="293"/>
      <c r="B33" s="375"/>
      <c r="C33" s="375"/>
      <c r="D33" s="375"/>
      <c r="E33" s="295"/>
      <c r="F33" s="295"/>
      <c r="G33" s="295"/>
      <c r="H33" s="295"/>
      <c r="I33" s="295"/>
      <c r="J33" s="295"/>
      <c r="K33" s="294"/>
      <c r="L33" s="295"/>
      <c r="M33" s="396"/>
    </row>
    <row r="34" spans="1:13" ht="19.5" customHeight="1" x14ac:dyDescent="0.2">
      <c r="A34" s="207" t="s">
        <v>91</v>
      </c>
      <c r="B34" s="713" t="s">
        <v>302</v>
      </c>
      <c r="C34" s="714"/>
      <c r="D34" s="715"/>
      <c r="E34" s="338"/>
      <c r="F34" s="338"/>
      <c r="G34" s="338"/>
      <c r="H34" s="338"/>
      <c r="I34" s="338"/>
      <c r="J34" s="338"/>
      <c r="K34" s="338"/>
      <c r="L34" s="390"/>
      <c r="M34" s="391"/>
    </row>
    <row r="35" spans="1:13" ht="19.5" customHeight="1" x14ac:dyDescent="0.2">
      <c r="A35" s="253" t="s">
        <v>49</v>
      </c>
      <c r="B35" s="722" t="s">
        <v>321</v>
      </c>
      <c r="C35" s="723"/>
      <c r="D35" s="724"/>
      <c r="E35" s="345">
        <v>1</v>
      </c>
      <c r="F35" s="345">
        <v>46644</v>
      </c>
      <c r="G35" s="345">
        <v>46644</v>
      </c>
      <c r="H35" s="345">
        <v>46644</v>
      </c>
      <c r="I35" s="345"/>
      <c r="J35" s="345"/>
      <c r="K35" s="480">
        <v>136</v>
      </c>
      <c r="L35" s="392">
        <v>208</v>
      </c>
      <c r="M35" s="346">
        <f>ROUND(L35/2080,2)</f>
        <v>0.1</v>
      </c>
    </row>
    <row r="36" spans="1:13" ht="19.5" customHeight="1" x14ac:dyDescent="0.2">
      <c r="A36" s="253" t="s">
        <v>50</v>
      </c>
      <c r="B36" s="722" t="s">
        <v>210</v>
      </c>
      <c r="C36" s="723"/>
      <c r="D36" s="724"/>
      <c r="E36" s="340"/>
      <c r="F36" s="340"/>
      <c r="G36" s="340"/>
      <c r="H36" s="340"/>
      <c r="I36" s="340"/>
      <c r="J36" s="340"/>
      <c r="K36" s="477"/>
      <c r="L36" s="394"/>
      <c r="M36" s="346">
        <f>ROUND(L36/2080,2)</f>
        <v>0</v>
      </c>
    </row>
    <row r="37" spans="1:13" ht="19.5" customHeight="1" x14ac:dyDescent="0.2">
      <c r="A37" s="253" t="s">
        <v>82</v>
      </c>
      <c r="B37" s="173" t="s">
        <v>325</v>
      </c>
      <c r="C37" s="425"/>
      <c r="D37" s="174"/>
      <c r="E37" s="340">
        <v>3</v>
      </c>
      <c r="F37" s="340">
        <v>286595</v>
      </c>
      <c r="G37" s="340">
        <v>145687</v>
      </c>
      <c r="H37" s="340">
        <v>27150</v>
      </c>
      <c r="I37" s="340"/>
      <c r="J37" s="340"/>
      <c r="K37" s="477">
        <v>1334</v>
      </c>
      <c r="L37" s="394">
        <v>4368</v>
      </c>
      <c r="M37" s="346">
        <f>ROUND(L37/2080,2)</f>
        <v>2.1</v>
      </c>
    </row>
    <row r="38" spans="1:13" ht="19.5" customHeight="1" x14ac:dyDescent="0.2">
      <c r="A38" s="253" t="s">
        <v>51</v>
      </c>
      <c r="B38" s="448" t="s">
        <v>327</v>
      </c>
      <c r="C38" s="449"/>
      <c r="D38" s="450"/>
      <c r="E38" s="340">
        <v>3</v>
      </c>
      <c r="F38" s="340">
        <v>133297</v>
      </c>
      <c r="G38" s="340">
        <v>57669</v>
      </c>
      <c r="H38" s="340">
        <v>32102</v>
      </c>
      <c r="I38" s="340"/>
      <c r="J38" s="340"/>
      <c r="K38" s="477">
        <v>434</v>
      </c>
      <c r="L38" s="394">
        <v>1040</v>
      </c>
      <c r="M38" s="346">
        <f>ROUND(L38/2080,2)</f>
        <v>0.5</v>
      </c>
    </row>
    <row r="39" spans="1:13" ht="19.5" customHeight="1" x14ac:dyDescent="0.2">
      <c r="A39" s="398" t="s">
        <v>156</v>
      </c>
      <c r="B39" s="173" t="s">
        <v>350</v>
      </c>
      <c r="C39" s="425"/>
      <c r="D39" s="174"/>
      <c r="E39" s="394">
        <v>10</v>
      </c>
      <c r="F39" s="394">
        <v>389749</v>
      </c>
      <c r="G39" s="394">
        <v>95522</v>
      </c>
      <c r="H39" s="394">
        <v>3729</v>
      </c>
      <c r="I39" s="394"/>
      <c r="J39" s="394"/>
      <c r="K39" s="477">
        <v>4951</v>
      </c>
      <c r="L39" s="394">
        <v>7338</v>
      </c>
      <c r="M39" s="393">
        <f>ROUND(L39/2080,2)</f>
        <v>3.53</v>
      </c>
    </row>
    <row r="40" spans="1:13" ht="24.75" customHeight="1" thickBot="1" x14ac:dyDescent="0.25">
      <c r="A40" s="399"/>
      <c r="B40" s="693" t="s">
        <v>306</v>
      </c>
      <c r="C40" s="694"/>
      <c r="D40" s="695"/>
      <c r="E40" s="473">
        <f>SUM(E35:E39)</f>
        <v>17</v>
      </c>
      <c r="F40" s="473">
        <f>SUM(F35:F39)</f>
        <v>856285</v>
      </c>
      <c r="G40" s="359"/>
      <c r="H40" s="359"/>
      <c r="I40" s="473">
        <f>SUM(I35:I39)</f>
        <v>0</v>
      </c>
      <c r="J40" s="473">
        <f>SUM(J35:J39)</f>
        <v>0</v>
      </c>
      <c r="K40" s="473">
        <f>SUM(K35:K39)</f>
        <v>6855</v>
      </c>
      <c r="L40" s="473">
        <f>SUM(L35:L39)</f>
        <v>12954</v>
      </c>
      <c r="M40" s="395">
        <f>SUM(M35:M39)</f>
        <v>6.23</v>
      </c>
    </row>
    <row r="41" spans="1:13" ht="19.5" customHeight="1" thickTop="1" thickBot="1" x14ac:dyDescent="0.25">
      <c r="A41" s="400"/>
      <c r="B41" s="401"/>
      <c r="C41" s="401"/>
      <c r="D41" s="401"/>
      <c r="E41" s="312"/>
      <c r="F41" s="312"/>
      <c r="G41" s="312"/>
      <c r="H41" s="312"/>
      <c r="I41" s="312"/>
      <c r="J41" s="312"/>
      <c r="K41" s="311"/>
      <c r="L41" s="312"/>
      <c r="M41" s="402"/>
    </row>
  </sheetData>
  <sheetProtection password="E1AE" sheet="1" formatColumns="0" formatRows="0"/>
  <mergeCells count="28">
    <mergeCell ref="B40:D40"/>
    <mergeCell ref="B23:D23"/>
    <mergeCell ref="B34:D34"/>
    <mergeCell ref="B35:D35"/>
    <mergeCell ref="B36:D36"/>
    <mergeCell ref="B29:D29"/>
    <mergeCell ref="B30:D30"/>
    <mergeCell ref="B31:D31"/>
    <mergeCell ref="B32:D32"/>
    <mergeCell ref="B28:D28"/>
    <mergeCell ref="B21:D21"/>
    <mergeCell ref="B22:D22"/>
    <mergeCell ref="B25:D25"/>
    <mergeCell ref="B26:D26"/>
    <mergeCell ref="B27:D27"/>
    <mergeCell ref="B24:D24"/>
    <mergeCell ref="B20:D20"/>
    <mergeCell ref="A1:M1"/>
    <mergeCell ref="A2:M2"/>
    <mergeCell ref="A3:M3"/>
    <mergeCell ref="A4:M4"/>
    <mergeCell ref="C8:L8"/>
    <mergeCell ref="A12:M12"/>
    <mergeCell ref="A13:D15"/>
    <mergeCell ref="L13:M13"/>
    <mergeCell ref="B17:D17"/>
    <mergeCell ref="B18:D18"/>
    <mergeCell ref="B19:D19"/>
  </mergeCells>
  <printOptions horizontalCentered="1" verticalCentered="1"/>
  <pageMargins left="0.25" right="0.25" top="0.25" bottom="0.4" header="0.5" footer="0.25"/>
  <pageSetup scale="80" orientation="landscape" r:id="rId1"/>
  <headerFooter alignWithMargins="0">
    <oddFooter>&amp;LDSS-16 10-24-2016&amp;RPage 12</oddFooter>
  </headerFooter>
  <rowBreaks count="1" manualBreakCount="1">
    <brk id="32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D39"/>
  <sheetViews>
    <sheetView zoomScaleNormal="100" workbookViewId="0">
      <selection sqref="A1:N1"/>
    </sheetView>
  </sheetViews>
  <sheetFormatPr defaultColWidth="9.7109375" defaultRowHeight="12.75" x14ac:dyDescent="0.2"/>
  <cols>
    <col min="1" max="1" width="9.7109375" style="12" customWidth="1"/>
    <col min="2" max="2" width="2.7109375" style="12" customWidth="1"/>
    <col min="3" max="5" width="9.7109375" style="12"/>
    <col min="6" max="6" width="1.7109375" style="12" customWidth="1"/>
    <col min="7" max="7" width="11.28515625" style="12" customWidth="1"/>
    <col min="8" max="8" width="0.85546875" style="12" customWidth="1"/>
    <col min="9" max="9" width="10.85546875" style="12" customWidth="1"/>
    <col min="10" max="10" width="12" style="12" customWidth="1"/>
    <col min="11" max="11" width="1.7109375" style="12" customWidth="1"/>
    <col min="12" max="12" width="10.140625" style="12" bestFit="1" customWidth="1"/>
    <col min="13" max="13" width="12.140625" style="12" customWidth="1"/>
    <col min="14" max="14" width="12" style="12" customWidth="1"/>
    <col min="15" max="16384" width="9.7109375" style="12"/>
  </cols>
  <sheetData>
    <row r="1" spans="1:15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75"/>
    </row>
    <row r="2" spans="1:15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75"/>
    </row>
    <row r="3" spans="1:15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75"/>
    </row>
    <row r="4" spans="1:15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75"/>
    </row>
    <row r="5" spans="1:15" ht="13.5" thickBo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27.75" customHeight="1" x14ac:dyDescent="0.2">
      <c r="A6" s="93" t="s">
        <v>54</v>
      </c>
      <c r="B6" s="77"/>
      <c r="C6" s="77"/>
      <c r="D6" s="78" t="s">
        <v>6</v>
      </c>
      <c r="E6" s="725">
        <f>'P1 Info &amp; Certification'!L20</f>
        <v>44013</v>
      </c>
      <c r="F6" s="725"/>
      <c r="G6" s="725"/>
      <c r="H6" s="82"/>
      <c r="I6" s="79"/>
      <c r="J6" s="78" t="s">
        <v>7</v>
      </c>
      <c r="K6" s="77"/>
      <c r="L6" s="725">
        <f>'P1 Info &amp; Certification'!N20</f>
        <v>44377</v>
      </c>
      <c r="M6" s="725"/>
      <c r="N6" s="80"/>
      <c r="O6" s="32"/>
    </row>
    <row r="7" spans="1:15" x14ac:dyDescent="0.2">
      <c r="A7" s="123"/>
      <c r="B7" s="3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81"/>
      <c r="O7" s="13"/>
    </row>
    <row r="8" spans="1:15" ht="26.25" customHeight="1" x14ac:dyDescent="0.2">
      <c r="A8" s="124" t="s">
        <v>59</v>
      </c>
      <c r="B8" s="90"/>
      <c r="C8" s="90"/>
      <c r="D8" s="739" t="str">
        <f>'P1 Info &amp; Certification'!E12</f>
        <v>Charter Oak Health Center, Inc.</v>
      </c>
      <c r="E8" s="739"/>
      <c r="F8" s="739"/>
      <c r="G8" s="739"/>
      <c r="H8" s="739"/>
      <c r="I8" s="739"/>
      <c r="J8" s="739"/>
      <c r="K8" s="739"/>
      <c r="L8" s="739"/>
      <c r="M8" s="739"/>
      <c r="N8" s="740"/>
    </row>
    <row r="9" spans="1:15" ht="15.95" customHeight="1" thickBot="1" x14ac:dyDescent="0.25">
      <c r="A9" s="741"/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742"/>
      <c r="N9" s="743"/>
      <c r="O9" s="13"/>
    </row>
    <row r="10" spans="1:15" ht="15.75" x14ac:dyDescent="0.2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88" t="s">
        <v>202</v>
      </c>
      <c r="O10" s="13"/>
    </row>
    <row r="11" spans="1:15" ht="13.5" thickBot="1" x14ac:dyDescent="0.2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15" customFormat="1" ht="30.75" customHeight="1" thickBot="1" x14ac:dyDescent="0.25">
      <c r="A12" s="734" t="s">
        <v>130</v>
      </c>
      <c r="B12" s="735"/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5"/>
      <c r="N12" s="736"/>
      <c r="O12" s="158"/>
    </row>
    <row r="13" spans="1:15" ht="21.75" customHeight="1" x14ac:dyDescent="0.2">
      <c r="A13" s="177" t="s">
        <v>83</v>
      </c>
      <c r="B13" s="159"/>
      <c r="C13" s="728" t="s">
        <v>230</v>
      </c>
      <c r="D13" s="728"/>
      <c r="E13" s="728"/>
      <c r="F13" s="728"/>
      <c r="G13" s="728"/>
      <c r="H13" s="728"/>
      <c r="I13" s="728"/>
      <c r="J13" s="728"/>
      <c r="K13" s="728"/>
      <c r="L13" s="726">
        <f>'P5 Form A-3 - Mental Health'!J45</f>
        <v>10348930.226</v>
      </c>
      <c r="M13" s="726"/>
      <c r="N13" s="727"/>
      <c r="O13" s="13"/>
    </row>
    <row r="14" spans="1:15" ht="21.75" customHeight="1" x14ac:dyDescent="0.2">
      <c r="A14" s="177" t="s">
        <v>84</v>
      </c>
      <c r="B14" s="159"/>
      <c r="C14" s="728" t="s">
        <v>231</v>
      </c>
      <c r="D14" s="728"/>
      <c r="E14" s="728"/>
      <c r="F14" s="728"/>
      <c r="G14" s="728"/>
      <c r="H14" s="728"/>
      <c r="I14" s="728"/>
      <c r="J14" s="728"/>
      <c r="K14" s="728"/>
      <c r="L14" s="729">
        <f>'P6 Form A-4 - Non-Allow Other'!J36</f>
        <v>871755</v>
      </c>
      <c r="M14" s="729"/>
      <c r="N14" s="730"/>
      <c r="O14" s="13"/>
    </row>
    <row r="15" spans="1:15" ht="21.75" customHeight="1" x14ac:dyDescent="0.2">
      <c r="A15" s="177" t="s">
        <v>91</v>
      </c>
      <c r="B15" s="159"/>
      <c r="C15" s="728" t="s">
        <v>132</v>
      </c>
      <c r="D15" s="728"/>
      <c r="E15" s="728"/>
      <c r="F15" s="728"/>
      <c r="G15" s="728"/>
      <c r="H15" s="728"/>
      <c r="I15" s="728"/>
      <c r="J15" s="728"/>
      <c r="K15" s="728"/>
      <c r="L15" s="729">
        <f>SUM(L13:N14)</f>
        <v>11220685.226</v>
      </c>
      <c r="M15" s="729"/>
      <c r="N15" s="730"/>
      <c r="O15" s="13"/>
    </row>
    <row r="16" spans="1:15" ht="21.75" customHeight="1" x14ac:dyDescent="0.2">
      <c r="A16" s="177" t="s">
        <v>92</v>
      </c>
      <c r="B16" s="159"/>
      <c r="C16" s="728" t="s">
        <v>133</v>
      </c>
      <c r="D16" s="728"/>
      <c r="E16" s="728"/>
      <c r="F16" s="728"/>
      <c r="G16" s="728"/>
      <c r="H16" s="728"/>
      <c r="I16" s="728"/>
      <c r="J16" s="728"/>
      <c r="K16" s="728"/>
      <c r="L16" s="737">
        <f>ROUND(L13/L15,4)</f>
        <v>0.92230000000000001</v>
      </c>
      <c r="M16" s="737"/>
      <c r="N16" s="738"/>
      <c r="O16" s="13"/>
    </row>
    <row r="17" spans="1:30" ht="21.75" customHeight="1" x14ac:dyDescent="0.2">
      <c r="A17" s="177" t="s">
        <v>75</v>
      </c>
      <c r="B17" s="159"/>
      <c r="C17" s="728" t="s">
        <v>232</v>
      </c>
      <c r="D17" s="728"/>
      <c r="E17" s="728"/>
      <c r="F17" s="728"/>
      <c r="G17" s="728"/>
      <c r="H17" s="728"/>
      <c r="I17" s="728"/>
      <c r="J17" s="728"/>
      <c r="K17" s="728"/>
      <c r="L17" s="729">
        <f>'P7 Form A-5 - OH '!J50</f>
        <v>12233154</v>
      </c>
      <c r="M17" s="729"/>
      <c r="N17" s="730"/>
      <c r="O17" s="13"/>
    </row>
    <row r="18" spans="1:30" ht="21.75" customHeight="1" x14ac:dyDescent="0.2">
      <c r="A18" s="177" t="s">
        <v>102</v>
      </c>
      <c r="B18" s="159"/>
      <c r="C18" s="728" t="s">
        <v>134</v>
      </c>
      <c r="D18" s="728"/>
      <c r="E18" s="728"/>
      <c r="F18" s="728"/>
      <c r="G18" s="728"/>
      <c r="H18" s="728"/>
      <c r="I18" s="728"/>
      <c r="J18" s="728"/>
      <c r="K18" s="728"/>
      <c r="L18" s="729">
        <f>ROUND(L16*L17,0)</f>
        <v>11282638</v>
      </c>
      <c r="M18" s="729"/>
      <c r="N18" s="730"/>
      <c r="O18" s="13"/>
    </row>
    <row r="19" spans="1:30" ht="21.75" customHeight="1" x14ac:dyDescent="0.2">
      <c r="A19" s="177" t="s">
        <v>103</v>
      </c>
      <c r="B19" s="159"/>
      <c r="C19" s="728" t="s">
        <v>135</v>
      </c>
      <c r="D19" s="728"/>
      <c r="E19" s="728"/>
      <c r="F19" s="728"/>
      <c r="G19" s="728"/>
      <c r="H19" s="728"/>
      <c r="I19" s="728"/>
      <c r="J19" s="728"/>
      <c r="K19" s="728"/>
      <c r="L19" s="729">
        <f>L13+L18</f>
        <v>21631568.226</v>
      </c>
      <c r="M19" s="729"/>
      <c r="N19" s="730"/>
      <c r="O19" s="13"/>
    </row>
    <row r="20" spans="1:30" ht="21.75" customHeight="1" x14ac:dyDescent="0.2">
      <c r="A20" s="177" t="s">
        <v>115</v>
      </c>
      <c r="B20" s="159"/>
      <c r="C20" s="728" t="s">
        <v>233</v>
      </c>
      <c r="D20" s="728"/>
      <c r="E20" s="728"/>
      <c r="F20" s="728"/>
      <c r="G20" s="728"/>
      <c r="H20" s="728"/>
      <c r="I20" s="728"/>
      <c r="J20" s="728"/>
      <c r="K20" s="728"/>
      <c r="L20" s="729">
        <f>ROUND(L19*0.3,0)</f>
        <v>6489470</v>
      </c>
      <c r="M20" s="729"/>
      <c r="N20" s="730"/>
      <c r="O20" s="13"/>
    </row>
    <row r="21" spans="1:30" ht="21.75" customHeight="1" x14ac:dyDescent="0.2">
      <c r="A21" s="177" t="s">
        <v>126</v>
      </c>
      <c r="B21" s="159"/>
      <c r="C21" s="728" t="s">
        <v>354</v>
      </c>
      <c r="D21" s="728"/>
      <c r="E21" s="728"/>
      <c r="F21" s="728"/>
      <c r="G21" s="728"/>
      <c r="H21" s="728"/>
      <c r="I21" s="728"/>
      <c r="J21" s="728"/>
      <c r="K21" s="728"/>
      <c r="L21" s="729">
        <f>IF(L20-L18&gt;0,0,L20-L18)</f>
        <v>-4793168</v>
      </c>
      <c r="M21" s="729"/>
      <c r="N21" s="730"/>
      <c r="O21" s="13"/>
      <c r="S21" s="744"/>
      <c r="T21" s="744"/>
      <c r="U21" s="744"/>
    </row>
    <row r="22" spans="1:30" ht="21.75" customHeight="1" x14ac:dyDescent="0.2">
      <c r="A22" s="177" t="s">
        <v>127</v>
      </c>
      <c r="B22" s="159"/>
      <c r="C22" s="728" t="s">
        <v>136</v>
      </c>
      <c r="D22" s="728"/>
      <c r="E22" s="728"/>
      <c r="F22" s="728"/>
      <c r="G22" s="728"/>
      <c r="H22" s="728"/>
      <c r="I22" s="728"/>
      <c r="J22" s="728"/>
      <c r="K22" s="728"/>
      <c r="L22" s="729">
        <f>L18+L21</f>
        <v>6489470</v>
      </c>
      <c r="M22" s="729"/>
      <c r="N22" s="730"/>
      <c r="O22" s="13"/>
    </row>
    <row r="23" spans="1:30" ht="21.75" customHeight="1" x14ac:dyDescent="0.2">
      <c r="A23" s="177" t="s">
        <v>131</v>
      </c>
      <c r="B23" s="159"/>
      <c r="C23" s="728" t="s">
        <v>137</v>
      </c>
      <c r="D23" s="728"/>
      <c r="E23" s="728"/>
      <c r="F23" s="728"/>
      <c r="G23" s="728"/>
      <c r="H23" s="728"/>
      <c r="I23" s="728"/>
      <c r="J23" s="728"/>
      <c r="K23" s="728"/>
      <c r="L23" s="747"/>
      <c r="M23" s="747"/>
      <c r="N23" s="748"/>
      <c r="O23" s="13"/>
    </row>
    <row r="24" spans="1:30" ht="18" customHeight="1" x14ac:dyDescent="0.2">
      <c r="A24" s="177"/>
      <c r="B24" s="163"/>
      <c r="C24" s="164" t="s">
        <v>49</v>
      </c>
      <c r="D24" s="728" t="s">
        <v>234</v>
      </c>
      <c r="E24" s="728"/>
      <c r="F24" s="728"/>
      <c r="G24" s="728"/>
      <c r="H24" s="728"/>
      <c r="I24" s="728"/>
      <c r="J24" s="728"/>
      <c r="K24" s="159"/>
      <c r="L24" s="729">
        <f>'P3 Form A-1 Health Care'!J52</f>
        <v>8382560.2492000004</v>
      </c>
      <c r="M24" s="729"/>
      <c r="N24" s="730"/>
      <c r="O24" s="13"/>
    </row>
    <row r="25" spans="1:30" ht="18" customHeight="1" x14ac:dyDescent="0.2">
      <c r="A25" s="178"/>
      <c r="B25" s="163"/>
      <c r="C25" s="164" t="s">
        <v>50</v>
      </c>
      <c r="D25" s="728" t="s">
        <v>235</v>
      </c>
      <c r="E25" s="728"/>
      <c r="F25" s="728"/>
      <c r="G25" s="728"/>
      <c r="H25" s="728"/>
      <c r="I25" s="728"/>
      <c r="J25" s="728"/>
      <c r="K25" s="160"/>
      <c r="L25" s="729">
        <f>'P4 Form A-2 - Dental'!J49</f>
        <v>882391.97679999983</v>
      </c>
      <c r="M25" s="729"/>
      <c r="N25" s="730"/>
      <c r="O25" s="13"/>
    </row>
    <row r="26" spans="1:30" ht="18" customHeight="1" x14ac:dyDescent="0.2">
      <c r="A26" s="179"/>
      <c r="B26" s="163"/>
      <c r="C26" s="164" t="s">
        <v>82</v>
      </c>
      <c r="D26" s="728" t="s">
        <v>236</v>
      </c>
      <c r="E26" s="728"/>
      <c r="F26" s="728"/>
      <c r="G26" s="728"/>
      <c r="H26" s="728"/>
      <c r="I26" s="728"/>
      <c r="J26" s="728"/>
      <c r="K26" s="384"/>
      <c r="L26" s="729">
        <f>'P5 Form A-3 - Mental Health'!J44</f>
        <v>1083978</v>
      </c>
      <c r="M26" s="729"/>
      <c r="N26" s="730"/>
      <c r="O26" s="13"/>
    </row>
    <row r="27" spans="1:30" ht="18" customHeight="1" x14ac:dyDescent="0.2">
      <c r="A27" s="180"/>
      <c r="B27" s="163"/>
      <c r="C27" s="164" t="s">
        <v>51</v>
      </c>
      <c r="D27" s="728" t="s">
        <v>237</v>
      </c>
      <c r="E27" s="728"/>
      <c r="F27" s="728"/>
      <c r="G27" s="728"/>
      <c r="H27" s="728"/>
      <c r="I27" s="728"/>
      <c r="J27" s="728"/>
      <c r="K27" s="161"/>
      <c r="L27" s="729">
        <f>SUM(L24:N26)</f>
        <v>10348930.226</v>
      </c>
      <c r="M27" s="729"/>
      <c r="N27" s="730"/>
      <c r="O27" s="13"/>
    </row>
    <row r="28" spans="1:30" s="166" customFormat="1" ht="19.5" customHeight="1" x14ac:dyDescent="0.2">
      <c r="A28" s="177" t="s">
        <v>138</v>
      </c>
      <c r="B28" s="385"/>
      <c r="C28" s="728" t="s">
        <v>139</v>
      </c>
      <c r="D28" s="728"/>
      <c r="E28" s="728"/>
      <c r="F28" s="728"/>
      <c r="G28" s="728"/>
      <c r="H28" s="728"/>
      <c r="I28" s="728"/>
      <c r="J28" s="728"/>
      <c r="K28" s="728"/>
      <c r="L28" s="732"/>
      <c r="M28" s="732"/>
      <c r="N28" s="733"/>
      <c r="O28" s="158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s="168" customFormat="1" ht="17.25" customHeight="1" x14ac:dyDescent="0.2">
      <c r="A29" s="177"/>
      <c r="B29" s="163"/>
      <c r="C29" s="164" t="s">
        <v>49</v>
      </c>
      <c r="D29" s="728" t="s">
        <v>140</v>
      </c>
      <c r="E29" s="728"/>
      <c r="F29" s="728"/>
      <c r="G29" s="728"/>
      <c r="H29" s="728"/>
      <c r="I29" s="728"/>
      <c r="J29" s="728"/>
      <c r="K29" s="385"/>
      <c r="L29" s="737">
        <f>ROUND(L24/L27,4)</f>
        <v>0.81</v>
      </c>
      <c r="M29" s="737"/>
      <c r="N29" s="738"/>
      <c r="O29" s="13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pans="1:30" s="168" customFormat="1" ht="17.25" customHeight="1" x14ac:dyDescent="0.2">
      <c r="A30" s="178"/>
      <c r="B30" s="163"/>
      <c r="C30" s="164" t="s">
        <v>50</v>
      </c>
      <c r="D30" s="728" t="s">
        <v>141</v>
      </c>
      <c r="E30" s="728"/>
      <c r="F30" s="728"/>
      <c r="G30" s="728"/>
      <c r="H30" s="728"/>
      <c r="I30" s="728"/>
      <c r="J30" s="728"/>
      <c r="K30" s="160"/>
      <c r="L30" s="737">
        <f>ROUND(L25/L27,4)</f>
        <v>8.5300000000000001E-2</v>
      </c>
      <c r="M30" s="737"/>
      <c r="N30" s="738"/>
      <c r="O30" s="13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pans="1:30" s="168" customFormat="1" ht="17.25" customHeight="1" x14ac:dyDescent="0.2">
      <c r="A31" s="179"/>
      <c r="B31" s="163"/>
      <c r="C31" s="164" t="s">
        <v>82</v>
      </c>
      <c r="D31" s="728" t="s">
        <v>142</v>
      </c>
      <c r="E31" s="728"/>
      <c r="F31" s="728"/>
      <c r="G31" s="728"/>
      <c r="H31" s="728"/>
      <c r="I31" s="728"/>
      <c r="J31" s="728"/>
      <c r="K31" s="384"/>
      <c r="L31" s="737">
        <f>ROUND(L26/L27,4)</f>
        <v>0.1047</v>
      </c>
      <c r="M31" s="737"/>
      <c r="N31" s="738"/>
      <c r="O31" s="13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pans="1:30" s="168" customFormat="1" ht="28.5" customHeight="1" x14ac:dyDescent="0.2">
      <c r="A32" s="177" t="s">
        <v>143</v>
      </c>
      <c r="B32" s="385"/>
      <c r="C32" s="728" t="s">
        <v>144</v>
      </c>
      <c r="D32" s="728"/>
      <c r="E32" s="728"/>
      <c r="F32" s="728"/>
      <c r="G32" s="728"/>
      <c r="H32" s="728"/>
      <c r="I32" s="728"/>
      <c r="J32" s="728"/>
      <c r="K32" s="728"/>
      <c r="L32" s="732"/>
      <c r="M32" s="732"/>
      <c r="N32" s="733"/>
      <c r="O32" s="1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30" s="168" customFormat="1" ht="17.25" customHeight="1" x14ac:dyDescent="0.2">
      <c r="A33" s="177"/>
      <c r="B33" s="163"/>
      <c r="C33" s="164" t="s">
        <v>49</v>
      </c>
      <c r="D33" s="728" t="s">
        <v>145</v>
      </c>
      <c r="E33" s="728"/>
      <c r="F33" s="728"/>
      <c r="G33" s="728"/>
      <c r="H33" s="728"/>
      <c r="I33" s="728"/>
      <c r="J33" s="728"/>
      <c r="K33" s="385"/>
      <c r="L33" s="729">
        <f>ROUND(L22*L29,0)</f>
        <v>5256471</v>
      </c>
      <c r="M33" s="729"/>
      <c r="N33" s="730"/>
      <c r="O33" s="13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pans="1:30" s="168" customFormat="1" ht="18" customHeight="1" x14ac:dyDescent="0.2">
      <c r="A34" s="178"/>
      <c r="B34" s="163"/>
      <c r="C34" s="164" t="s">
        <v>50</v>
      </c>
      <c r="D34" s="728" t="s">
        <v>146</v>
      </c>
      <c r="E34" s="728"/>
      <c r="F34" s="728"/>
      <c r="G34" s="728"/>
      <c r="H34" s="728"/>
      <c r="I34" s="728"/>
      <c r="J34" s="728"/>
      <c r="K34" s="160"/>
      <c r="L34" s="729">
        <f>ROUND(L22*L30,0)</f>
        <v>553552</v>
      </c>
      <c r="M34" s="729"/>
      <c r="N34" s="730"/>
      <c r="O34" s="13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pans="1:30" s="168" customFormat="1" ht="21" customHeight="1" x14ac:dyDescent="0.2">
      <c r="A35" s="179"/>
      <c r="B35" s="163"/>
      <c r="C35" s="164" t="s">
        <v>82</v>
      </c>
      <c r="D35" s="728" t="s">
        <v>147</v>
      </c>
      <c r="E35" s="728"/>
      <c r="F35" s="728"/>
      <c r="G35" s="728"/>
      <c r="H35" s="728"/>
      <c r="I35" s="728"/>
      <c r="J35" s="728"/>
      <c r="K35" s="384"/>
      <c r="L35" s="729">
        <f>ROUND(L22*L31,0)</f>
        <v>679448</v>
      </c>
      <c r="M35" s="729"/>
      <c r="N35" s="730"/>
      <c r="O35" s="13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pans="1:30" s="168" customFormat="1" ht="28.5" customHeight="1" thickBot="1" x14ac:dyDescent="0.25">
      <c r="A36" s="403"/>
      <c r="B36" s="404"/>
      <c r="C36" s="164" t="s">
        <v>51</v>
      </c>
      <c r="D36" s="731" t="s">
        <v>238</v>
      </c>
      <c r="E36" s="731"/>
      <c r="F36" s="731"/>
      <c r="G36" s="731"/>
      <c r="H36" s="731"/>
      <c r="I36" s="731"/>
      <c r="J36" s="731"/>
      <c r="K36" s="404"/>
      <c r="L36" s="745">
        <f>SUM(L33:N35)</f>
        <v>6489471</v>
      </c>
      <c r="M36" s="745"/>
      <c r="N36" s="746"/>
      <c r="O36" s="13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pans="1:30" s="168" customFormat="1" ht="28.5" customHeight="1" thickTop="1" thickBot="1" x14ac:dyDescent="0.25">
      <c r="A37" s="405"/>
      <c r="B37" s="406"/>
      <c r="C37" s="406"/>
      <c r="D37" s="406"/>
      <c r="E37" s="406"/>
      <c r="F37" s="406"/>
      <c r="G37" s="406"/>
      <c r="H37" s="407"/>
      <c r="I37" s="406"/>
      <c r="J37" s="406"/>
      <c r="K37" s="406"/>
      <c r="L37" s="408"/>
      <c r="M37" s="408"/>
      <c r="N37" s="409"/>
      <c r="O37" s="13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pans="1:30" s="168" customFormat="1" ht="28.5" customHeight="1" x14ac:dyDescent="0.2">
      <c r="A38" s="404"/>
      <c r="B38" s="404"/>
      <c r="C38" s="404"/>
      <c r="D38" s="404"/>
      <c r="E38" s="404"/>
      <c r="F38" s="404"/>
      <c r="G38" s="404"/>
      <c r="H38" s="410"/>
      <c r="I38" s="404"/>
      <c r="J38" s="404"/>
      <c r="K38" s="404"/>
      <c r="L38" s="404"/>
      <c r="M38" s="404"/>
      <c r="N38" s="404"/>
      <c r="O38" s="13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pans="1:30" s="168" customForma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</sheetData>
  <sheetProtection password="E1AE" sheet="1"/>
  <mergeCells count="58">
    <mergeCell ref="L34:N34"/>
    <mergeCell ref="L35:N35"/>
    <mergeCell ref="L36:N36"/>
    <mergeCell ref="A1:N1"/>
    <mergeCell ref="A2:N2"/>
    <mergeCell ref="A3:N3"/>
    <mergeCell ref="L28:N28"/>
    <mergeCell ref="L29:N29"/>
    <mergeCell ref="L30:N30"/>
    <mergeCell ref="L31:N31"/>
    <mergeCell ref="L33:N33"/>
    <mergeCell ref="L22:N22"/>
    <mergeCell ref="L23:N23"/>
    <mergeCell ref="L24:N24"/>
    <mergeCell ref="L25:N25"/>
    <mergeCell ref="L26:N26"/>
    <mergeCell ref="L27:N27"/>
    <mergeCell ref="S21:U21"/>
    <mergeCell ref="L18:N18"/>
    <mergeCell ref="L19:N19"/>
    <mergeCell ref="L20:N20"/>
    <mergeCell ref="L21:N21"/>
    <mergeCell ref="L32:N32"/>
    <mergeCell ref="A4:N4"/>
    <mergeCell ref="A12:N12"/>
    <mergeCell ref="C14:K14"/>
    <mergeCell ref="C13:K13"/>
    <mergeCell ref="L14:N14"/>
    <mergeCell ref="L16:N16"/>
    <mergeCell ref="C15:K15"/>
    <mergeCell ref="L15:N15"/>
    <mergeCell ref="D8:N8"/>
    <mergeCell ref="A9:N9"/>
    <mergeCell ref="D24:J24"/>
    <mergeCell ref="D25:J25"/>
    <mergeCell ref="C22:K22"/>
    <mergeCell ref="C28:K28"/>
    <mergeCell ref="D29:J29"/>
    <mergeCell ref="D30:J30"/>
    <mergeCell ref="C23:K23"/>
    <mergeCell ref="D36:J36"/>
    <mergeCell ref="D34:J34"/>
    <mergeCell ref="D35:J35"/>
    <mergeCell ref="D33:J33"/>
    <mergeCell ref="D26:J26"/>
    <mergeCell ref="D27:J27"/>
    <mergeCell ref="D31:J31"/>
    <mergeCell ref="C32:K32"/>
    <mergeCell ref="E6:G6"/>
    <mergeCell ref="L6:M6"/>
    <mergeCell ref="L13:N13"/>
    <mergeCell ref="C20:K20"/>
    <mergeCell ref="C21:K21"/>
    <mergeCell ref="C18:K18"/>
    <mergeCell ref="C19:K19"/>
    <mergeCell ref="C16:K16"/>
    <mergeCell ref="C17:K17"/>
    <mergeCell ref="L17:N17"/>
  </mergeCells>
  <printOptions horizontalCentered="1" verticalCentered="1"/>
  <pageMargins left="0.25" right="0.25" top="0.5" bottom="0" header="0.5" footer="0.25"/>
  <pageSetup scale="91" fitToHeight="0" orientation="portrait" r:id="rId1"/>
  <headerFooter alignWithMargins="0">
    <oddFooter>&amp;LDSS-16 10-24-2016&amp;RPage 13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5"/>
  <sheetViews>
    <sheetView topLeftCell="A13" zoomScale="130" zoomScaleNormal="130" workbookViewId="0">
      <selection activeCell="L15" sqref="L15:N15"/>
    </sheetView>
  </sheetViews>
  <sheetFormatPr defaultColWidth="9.7109375" defaultRowHeight="12.75" x14ac:dyDescent="0.2"/>
  <cols>
    <col min="1" max="1" width="6.7109375" style="12" customWidth="1"/>
    <col min="2" max="2" width="5.5703125" style="12" customWidth="1"/>
    <col min="3" max="3" width="9.7109375" style="12"/>
    <col min="4" max="4" width="15.42578125" style="12" customWidth="1"/>
    <col min="5" max="5" width="20.28515625" style="12" customWidth="1"/>
    <col min="6" max="6" width="1.7109375" style="12" customWidth="1"/>
    <col min="7" max="7" width="11.28515625" style="12" customWidth="1"/>
    <col min="8" max="8" width="0.85546875" style="12" customWidth="1"/>
    <col min="9" max="9" width="14.42578125" style="12" customWidth="1"/>
    <col min="10" max="10" width="8.140625" style="12" customWidth="1"/>
    <col min="11" max="11" width="1.7109375" style="12" customWidth="1"/>
    <col min="12" max="12" width="10.140625" style="12" bestFit="1" customWidth="1"/>
    <col min="13" max="13" width="3.140625" style="12" customWidth="1"/>
    <col min="14" max="14" width="6.5703125" style="12" customWidth="1"/>
    <col min="15" max="16384" width="9.7109375" style="12"/>
  </cols>
  <sheetData>
    <row r="1" spans="1:15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75"/>
    </row>
    <row r="2" spans="1:15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75"/>
    </row>
    <row r="3" spans="1:15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75"/>
    </row>
    <row r="4" spans="1:15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75"/>
    </row>
    <row r="5" spans="1:15" ht="13.5" thickBot="1" x14ac:dyDescent="0.25"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27.75" customHeight="1" x14ac:dyDescent="0.2">
      <c r="A6" s="93" t="s">
        <v>54</v>
      </c>
      <c r="B6" s="79"/>
      <c r="C6" s="78"/>
      <c r="D6" s="78" t="s">
        <v>6</v>
      </c>
      <c r="E6" s="86">
        <f>'P1 Info &amp; Certification'!L20</f>
        <v>44013</v>
      </c>
      <c r="F6" s="96"/>
      <c r="G6" s="79"/>
      <c r="H6" s="79"/>
      <c r="I6" s="78" t="s">
        <v>7</v>
      </c>
      <c r="J6" s="644">
        <f>'P1 Info &amp; Certification'!N20</f>
        <v>44377</v>
      </c>
      <c r="K6" s="644"/>
      <c r="L6" s="644"/>
      <c r="M6" s="96"/>
      <c r="N6" s="80"/>
      <c r="O6" s="32"/>
    </row>
    <row r="7" spans="1:15" x14ac:dyDescent="0.2">
      <c r="A7" s="83"/>
      <c r="B7" s="3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81"/>
      <c r="O7" s="13"/>
    </row>
    <row r="8" spans="1:15" ht="26.25" customHeight="1" thickBot="1" x14ac:dyDescent="0.25">
      <c r="A8" s="97" t="s">
        <v>59</v>
      </c>
      <c r="B8" s="182"/>
      <c r="C8" s="98"/>
      <c r="D8" s="749" t="str">
        <f>'P1 Info &amp; Certification'!E12</f>
        <v>Charter Oak Health Center, Inc.</v>
      </c>
      <c r="E8" s="749"/>
      <c r="F8" s="749"/>
      <c r="G8" s="749"/>
      <c r="H8" s="749"/>
      <c r="I8" s="749"/>
      <c r="J8" s="749"/>
      <c r="K8" s="749"/>
      <c r="L8" s="749"/>
      <c r="M8" s="98"/>
      <c r="N8" s="99"/>
    </row>
    <row r="9" spans="1:15" ht="15.95" customHeight="1" x14ac:dyDescent="0.2">
      <c r="A9" s="13"/>
      <c r="B9" s="755"/>
      <c r="C9" s="755"/>
      <c r="D9" s="755"/>
      <c r="E9" s="755"/>
      <c r="F9" s="755"/>
      <c r="G9" s="755"/>
      <c r="H9" s="755"/>
      <c r="I9" s="755"/>
      <c r="J9" s="755"/>
      <c r="K9" s="755"/>
      <c r="L9" s="755"/>
      <c r="M9" s="755"/>
      <c r="N9" s="755"/>
      <c r="O9" s="13"/>
    </row>
    <row r="10" spans="1:15" ht="15.75" x14ac:dyDescent="0.25">
      <c r="B10" s="4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36" t="s">
        <v>261</v>
      </c>
      <c r="O10" s="13"/>
    </row>
    <row r="11" spans="1:15" ht="13.5" thickBot="1" x14ac:dyDescent="0.25">
      <c r="B11" s="15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s="15" customFormat="1" ht="30.75" customHeight="1" thickBot="1" x14ac:dyDescent="0.25">
      <c r="A12" s="734" t="s">
        <v>262</v>
      </c>
      <c r="B12" s="735"/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5"/>
      <c r="N12" s="736"/>
      <c r="O12" s="158"/>
    </row>
    <row r="13" spans="1:15" s="15" customFormat="1" ht="30.75" customHeight="1" x14ac:dyDescent="0.2">
      <c r="A13" s="193" t="s">
        <v>126</v>
      </c>
      <c r="B13" s="750" t="s">
        <v>148</v>
      </c>
      <c r="C13" s="750"/>
      <c r="D13" s="750"/>
      <c r="E13" s="750"/>
      <c r="F13" s="750"/>
      <c r="G13" s="750"/>
      <c r="H13" s="750"/>
      <c r="I13" s="750"/>
      <c r="J13" s="750"/>
      <c r="K13" s="750"/>
      <c r="L13" s="89"/>
      <c r="M13" s="89"/>
      <c r="N13" s="194"/>
      <c r="O13" s="158"/>
    </row>
    <row r="14" spans="1:15" ht="21.75" customHeight="1" x14ac:dyDescent="0.2">
      <c r="A14" s="83"/>
      <c r="B14" s="159" t="s">
        <v>83</v>
      </c>
      <c r="C14" s="728" t="s">
        <v>239</v>
      </c>
      <c r="D14" s="728"/>
      <c r="E14" s="728"/>
      <c r="F14" s="728"/>
      <c r="G14" s="728"/>
      <c r="H14" s="728"/>
      <c r="I14" s="728"/>
      <c r="J14" s="728"/>
      <c r="K14" s="728"/>
      <c r="L14" s="756">
        <f>'P3 Form A-1 Health Care'!J52</f>
        <v>8382560.2492000004</v>
      </c>
      <c r="M14" s="756"/>
      <c r="N14" s="757"/>
      <c r="O14" s="13"/>
    </row>
    <row r="15" spans="1:15" ht="21.75" customHeight="1" x14ac:dyDescent="0.2">
      <c r="A15" s="83"/>
      <c r="B15" s="159" t="s">
        <v>84</v>
      </c>
      <c r="C15" s="728" t="s">
        <v>292</v>
      </c>
      <c r="D15" s="728"/>
      <c r="E15" s="728"/>
      <c r="F15" s="728"/>
      <c r="G15" s="728"/>
      <c r="H15" s="728"/>
      <c r="I15" s="728"/>
      <c r="J15" s="728"/>
      <c r="K15" s="728"/>
      <c r="L15" s="729">
        <f>'P13 Form C - Adj &amp; Alloc'!L33:N33</f>
        <v>5256471</v>
      </c>
      <c r="M15" s="729"/>
      <c r="N15" s="730"/>
      <c r="O15" s="13"/>
    </row>
    <row r="16" spans="1:15" ht="21.75" customHeight="1" x14ac:dyDescent="0.2">
      <c r="A16" s="83"/>
      <c r="B16" s="159" t="s">
        <v>91</v>
      </c>
      <c r="C16" s="728" t="s">
        <v>149</v>
      </c>
      <c r="D16" s="728"/>
      <c r="E16" s="728"/>
      <c r="F16" s="728"/>
      <c r="G16" s="728"/>
      <c r="H16" s="728"/>
      <c r="I16" s="728"/>
      <c r="J16" s="728"/>
      <c r="K16" s="728"/>
      <c r="L16" s="729">
        <f>SUM(L14:N15)</f>
        <v>13639031.249200001</v>
      </c>
      <c r="M16" s="729"/>
      <c r="N16" s="730"/>
      <c r="O16" s="13"/>
    </row>
    <row r="17" spans="1:21" ht="21.75" customHeight="1" x14ac:dyDescent="0.2">
      <c r="A17" s="83"/>
      <c r="B17" s="159" t="s">
        <v>92</v>
      </c>
      <c r="C17" s="728" t="s">
        <v>351</v>
      </c>
      <c r="D17" s="728"/>
      <c r="E17" s="728"/>
      <c r="F17" s="728"/>
      <c r="G17" s="728"/>
      <c r="H17" s="728"/>
      <c r="I17" s="728"/>
      <c r="J17" s="728"/>
      <c r="K17" s="728"/>
      <c r="L17" s="729">
        <f>'P12 Form B-4 Summary Personnel'!K26</f>
        <v>68361</v>
      </c>
      <c r="M17" s="729"/>
      <c r="N17" s="730"/>
      <c r="O17" s="13"/>
    </row>
    <row r="18" spans="1:21" ht="21.75" customHeight="1" thickBot="1" x14ac:dyDescent="0.25">
      <c r="A18" s="83"/>
      <c r="B18" s="159" t="s">
        <v>75</v>
      </c>
      <c r="C18" s="728" t="s">
        <v>263</v>
      </c>
      <c r="D18" s="728"/>
      <c r="E18" s="728"/>
      <c r="F18" s="728"/>
      <c r="G18" s="728"/>
      <c r="H18" s="728"/>
      <c r="I18" s="728"/>
      <c r="J18" s="728"/>
      <c r="K18" s="728"/>
      <c r="L18" s="751">
        <f>ROUND(L16/L17,2)</f>
        <v>199.51</v>
      </c>
      <c r="M18" s="751"/>
      <c r="N18" s="752"/>
      <c r="O18" s="13"/>
    </row>
    <row r="19" spans="1:21" ht="21.75" customHeight="1" thickTop="1" x14ac:dyDescent="0.2">
      <c r="A19" s="83"/>
      <c r="B19" s="159"/>
      <c r="C19" s="162"/>
      <c r="D19" s="162"/>
      <c r="E19" s="162"/>
      <c r="F19" s="162"/>
      <c r="G19" s="162"/>
      <c r="H19" s="162"/>
      <c r="I19" s="162"/>
      <c r="J19" s="162"/>
      <c r="K19" s="162"/>
      <c r="L19" s="267"/>
      <c r="M19" s="267"/>
      <c r="N19" s="268"/>
      <c r="O19" s="13"/>
    </row>
    <row r="20" spans="1:21" ht="21.75" customHeight="1" x14ac:dyDescent="0.2">
      <c r="A20" s="193" t="s">
        <v>128</v>
      </c>
      <c r="B20" s="728" t="s">
        <v>24</v>
      </c>
      <c r="C20" s="728"/>
      <c r="D20" s="728"/>
      <c r="E20" s="728"/>
      <c r="F20" s="728"/>
      <c r="G20" s="728"/>
      <c r="H20" s="728"/>
      <c r="I20" s="728"/>
      <c r="J20" s="728"/>
      <c r="K20" s="162"/>
      <c r="L20" s="753"/>
      <c r="M20" s="753"/>
      <c r="N20" s="754"/>
      <c r="O20" s="13"/>
    </row>
    <row r="21" spans="1:21" ht="21.75" customHeight="1" x14ac:dyDescent="0.2">
      <c r="A21" s="83"/>
      <c r="B21" s="159" t="s">
        <v>83</v>
      </c>
      <c r="C21" s="728" t="s">
        <v>240</v>
      </c>
      <c r="D21" s="728"/>
      <c r="E21" s="728"/>
      <c r="F21" s="728"/>
      <c r="G21" s="728"/>
      <c r="H21" s="728"/>
      <c r="I21" s="728"/>
      <c r="J21" s="728"/>
      <c r="K21" s="728"/>
      <c r="L21" s="729">
        <f>'P4 Form A-2 - Dental'!J49</f>
        <v>882391.97679999983</v>
      </c>
      <c r="M21" s="729"/>
      <c r="N21" s="730"/>
      <c r="O21" s="13"/>
    </row>
    <row r="22" spans="1:21" ht="21.75" customHeight="1" x14ac:dyDescent="0.2">
      <c r="A22" s="83"/>
      <c r="B22" s="159" t="s">
        <v>84</v>
      </c>
      <c r="C22" s="728" t="s">
        <v>293</v>
      </c>
      <c r="D22" s="728"/>
      <c r="E22" s="728"/>
      <c r="F22" s="728"/>
      <c r="G22" s="728"/>
      <c r="H22" s="728"/>
      <c r="I22" s="728"/>
      <c r="J22" s="728"/>
      <c r="K22" s="728"/>
      <c r="L22" s="729">
        <f>'P13 Form C - Adj &amp; Alloc'!L34:N34</f>
        <v>553552</v>
      </c>
      <c r="M22" s="729"/>
      <c r="N22" s="730"/>
      <c r="O22" s="13"/>
    </row>
    <row r="23" spans="1:21" ht="21.75" customHeight="1" x14ac:dyDescent="0.2">
      <c r="A23" s="83"/>
      <c r="B23" s="159" t="s">
        <v>91</v>
      </c>
      <c r="C23" s="728" t="s">
        <v>150</v>
      </c>
      <c r="D23" s="728"/>
      <c r="E23" s="728"/>
      <c r="F23" s="728"/>
      <c r="G23" s="728"/>
      <c r="H23" s="728"/>
      <c r="I23" s="728"/>
      <c r="J23" s="728"/>
      <c r="K23" s="728"/>
      <c r="L23" s="729">
        <f>SUM(L21:N22)</f>
        <v>1435943.9767999998</v>
      </c>
      <c r="M23" s="729"/>
      <c r="N23" s="730"/>
      <c r="O23" s="13"/>
      <c r="S23" s="744"/>
      <c r="T23" s="744"/>
      <c r="U23" s="744"/>
    </row>
    <row r="24" spans="1:21" ht="21.75" customHeight="1" x14ac:dyDescent="0.2">
      <c r="A24" s="83"/>
      <c r="B24" s="159" t="s">
        <v>92</v>
      </c>
      <c r="C24" s="728" t="s">
        <v>352</v>
      </c>
      <c r="D24" s="728"/>
      <c r="E24" s="728"/>
      <c r="F24" s="728"/>
      <c r="G24" s="728"/>
      <c r="H24" s="728"/>
      <c r="I24" s="728"/>
      <c r="J24" s="728"/>
      <c r="K24" s="728"/>
      <c r="L24" s="729">
        <f>'P12 Form B-4 Summary Personnel'!K32</f>
        <v>3812</v>
      </c>
      <c r="M24" s="729"/>
      <c r="N24" s="730"/>
      <c r="O24" s="13"/>
    </row>
    <row r="25" spans="1:21" ht="21.75" customHeight="1" thickBot="1" x14ac:dyDescent="0.25">
      <c r="A25" s="83"/>
      <c r="B25" s="159" t="s">
        <v>75</v>
      </c>
      <c r="C25" s="728" t="s">
        <v>264</v>
      </c>
      <c r="D25" s="728"/>
      <c r="E25" s="728"/>
      <c r="F25" s="728"/>
      <c r="G25" s="728"/>
      <c r="H25" s="728"/>
      <c r="I25" s="728"/>
      <c r="J25" s="728"/>
      <c r="K25" s="728"/>
      <c r="L25" s="751">
        <f>ROUND(L23/L24,2)</f>
        <v>376.69</v>
      </c>
      <c r="M25" s="751"/>
      <c r="N25" s="752"/>
      <c r="O25" s="13"/>
    </row>
    <row r="26" spans="1:21" ht="21.75" customHeight="1" thickTop="1" x14ac:dyDescent="0.2">
      <c r="A26" s="83"/>
      <c r="B26" s="159"/>
      <c r="C26" s="162"/>
      <c r="D26" s="162"/>
      <c r="E26" s="162"/>
      <c r="F26" s="162"/>
      <c r="G26" s="162"/>
      <c r="H26" s="162"/>
      <c r="I26" s="162"/>
      <c r="J26" s="162"/>
      <c r="K26" s="162"/>
      <c r="L26" s="267"/>
      <c r="M26" s="267"/>
      <c r="N26" s="268"/>
      <c r="O26" s="13"/>
    </row>
    <row r="27" spans="1:21" ht="18" customHeight="1" x14ac:dyDescent="0.2">
      <c r="A27" s="193" t="s">
        <v>129</v>
      </c>
      <c r="B27" s="728" t="s">
        <v>43</v>
      </c>
      <c r="C27" s="728"/>
      <c r="D27" s="728"/>
      <c r="E27" s="728"/>
      <c r="F27" s="728"/>
      <c r="G27" s="728"/>
      <c r="H27" s="728"/>
      <c r="I27" s="728"/>
      <c r="J27" s="728"/>
      <c r="K27" s="728"/>
      <c r="L27" s="753"/>
      <c r="M27" s="753"/>
      <c r="N27" s="754"/>
      <c r="O27" s="13"/>
    </row>
    <row r="28" spans="1:21" ht="21" customHeight="1" x14ac:dyDescent="0.2">
      <c r="A28" s="83"/>
      <c r="B28" s="159" t="s">
        <v>83</v>
      </c>
      <c r="C28" s="728" t="s">
        <v>241</v>
      </c>
      <c r="D28" s="728"/>
      <c r="E28" s="728"/>
      <c r="F28" s="728"/>
      <c r="G28" s="728"/>
      <c r="H28" s="728"/>
      <c r="I28" s="728"/>
      <c r="J28" s="728"/>
      <c r="K28" s="728"/>
      <c r="L28" s="729">
        <f>'P5 Form A-3 - Mental Health'!J44</f>
        <v>1083978</v>
      </c>
      <c r="M28" s="729"/>
      <c r="N28" s="730"/>
      <c r="O28" s="13"/>
    </row>
    <row r="29" spans="1:21" ht="18" customHeight="1" x14ac:dyDescent="0.2">
      <c r="A29" s="83"/>
      <c r="B29" s="159" t="s">
        <v>84</v>
      </c>
      <c r="C29" s="728" t="s">
        <v>294</v>
      </c>
      <c r="D29" s="728"/>
      <c r="E29" s="728"/>
      <c r="F29" s="728"/>
      <c r="G29" s="728"/>
      <c r="H29" s="728"/>
      <c r="I29" s="728"/>
      <c r="J29" s="728"/>
      <c r="K29" s="728"/>
      <c r="L29" s="729">
        <f>'P13 Form C - Adj &amp; Alloc'!L35:N35</f>
        <v>679448</v>
      </c>
      <c r="M29" s="729"/>
      <c r="N29" s="730"/>
      <c r="O29" s="13"/>
    </row>
    <row r="30" spans="1:21" ht="18" customHeight="1" x14ac:dyDescent="0.2">
      <c r="A30" s="83"/>
      <c r="B30" s="159" t="s">
        <v>91</v>
      </c>
      <c r="C30" s="728" t="s">
        <v>151</v>
      </c>
      <c r="D30" s="728"/>
      <c r="E30" s="728"/>
      <c r="F30" s="728"/>
      <c r="G30" s="728"/>
      <c r="H30" s="728"/>
      <c r="I30" s="728"/>
      <c r="J30" s="728"/>
      <c r="K30" s="728"/>
      <c r="L30" s="729">
        <f>SUM(L28:N29)</f>
        <v>1763426</v>
      </c>
      <c r="M30" s="729"/>
      <c r="N30" s="730"/>
      <c r="O30" s="13"/>
    </row>
    <row r="31" spans="1:21" s="166" customFormat="1" ht="19.5" customHeight="1" x14ac:dyDescent="0.2">
      <c r="A31" s="83"/>
      <c r="B31" s="159" t="s">
        <v>92</v>
      </c>
      <c r="C31" s="728" t="s">
        <v>353</v>
      </c>
      <c r="D31" s="728"/>
      <c r="E31" s="728"/>
      <c r="F31" s="728"/>
      <c r="G31" s="728"/>
      <c r="H31" s="728"/>
      <c r="I31" s="728"/>
      <c r="J31" s="728"/>
      <c r="K31" s="728"/>
      <c r="L31" s="729">
        <f>'P12 Form B-4 Summary Personnel'!K40</f>
        <v>6855</v>
      </c>
      <c r="M31" s="729"/>
      <c r="N31" s="730"/>
      <c r="O31" s="165"/>
    </row>
    <row r="32" spans="1:21" s="168" customFormat="1" ht="17.25" customHeight="1" thickBot="1" x14ac:dyDescent="0.25">
      <c r="A32" s="83"/>
      <c r="B32" s="159" t="s">
        <v>75</v>
      </c>
      <c r="C32" s="728" t="s">
        <v>265</v>
      </c>
      <c r="D32" s="728"/>
      <c r="E32" s="728"/>
      <c r="F32" s="728"/>
      <c r="G32" s="728"/>
      <c r="H32" s="728"/>
      <c r="I32" s="728"/>
      <c r="J32" s="728"/>
      <c r="K32" s="728"/>
      <c r="L32" s="751">
        <f>ROUND(L30/L31,2)</f>
        <v>257.25</v>
      </c>
      <c r="M32" s="751"/>
      <c r="N32" s="752"/>
      <c r="O32" s="167"/>
    </row>
    <row r="33" spans="1:15" s="168" customFormat="1" ht="17.25" customHeight="1" thickTop="1" thickBot="1" x14ac:dyDescent="0.25">
      <c r="A33" s="181"/>
      <c r="B33" s="185"/>
      <c r="C33" s="195"/>
      <c r="D33" s="196"/>
      <c r="E33" s="196"/>
      <c r="F33" s="196"/>
      <c r="G33" s="196"/>
      <c r="H33" s="196"/>
      <c r="I33" s="196"/>
      <c r="J33" s="196"/>
      <c r="K33" s="185"/>
      <c r="L33" s="269"/>
      <c r="M33" s="269"/>
      <c r="N33" s="270"/>
      <c r="O33" s="167"/>
    </row>
    <row r="34" spans="1:15" x14ac:dyDescent="0.2">
      <c r="L34" s="271"/>
      <c r="M34" s="271"/>
      <c r="N34" s="271"/>
    </row>
    <row r="35" spans="1:15" x14ac:dyDescent="0.2">
      <c r="L35" s="271"/>
      <c r="M35" s="271"/>
      <c r="N35" s="271"/>
    </row>
    <row r="36" spans="1:15" x14ac:dyDescent="0.2">
      <c r="L36" s="271"/>
      <c r="M36" s="271"/>
      <c r="N36" s="271"/>
    </row>
    <row r="37" spans="1:15" x14ac:dyDescent="0.2">
      <c r="L37" s="271"/>
      <c r="M37" s="271"/>
      <c r="N37" s="271"/>
    </row>
    <row r="38" spans="1:15" x14ac:dyDescent="0.2">
      <c r="L38" s="271"/>
      <c r="M38" s="271"/>
      <c r="N38" s="271"/>
    </row>
    <row r="39" spans="1:15" x14ac:dyDescent="0.2">
      <c r="L39" s="271"/>
      <c r="M39" s="271"/>
      <c r="N39" s="271"/>
    </row>
    <row r="40" spans="1:15" x14ac:dyDescent="0.2">
      <c r="L40" s="271"/>
      <c r="M40" s="271"/>
      <c r="N40" s="271"/>
    </row>
    <row r="41" spans="1:15" x14ac:dyDescent="0.2">
      <c r="L41" s="271"/>
      <c r="M41" s="271"/>
      <c r="N41" s="271"/>
    </row>
    <row r="42" spans="1:15" x14ac:dyDescent="0.2">
      <c r="L42" s="271"/>
      <c r="M42" s="271"/>
      <c r="N42" s="271"/>
    </row>
    <row r="43" spans="1:15" x14ac:dyDescent="0.2">
      <c r="L43" s="271"/>
      <c r="M43" s="271"/>
      <c r="N43" s="271"/>
    </row>
    <row r="44" spans="1:15" x14ac:dyDescent="0.2">
      <c r="L44" s="271"/>
      <c r="M44" s="271"/>
      <c r="N44" s="271"/>
    </row>
    <row r="45" spans="1:15" x14ac:dyDescent="0.2">
      <c r="L45" s="271"/>
      <c r="M45" s="271"/>
      <c r="N45" s="271"/>
    </row>
  </sheetData>
  <sheetProtection password="E1AE" sheet="1"/>
  <mergeCells count="44">
    <mergeCell ref="B9:N9"/>
    <mergeCell ref="C14:K14"/>
    <mergeCell ref="L14:N14"/>
    <mergeCell ref="C15:K15"/>
    <mergeCell ref="L15:N15"/>
    <mergeCell ref="B20:J20"/>
    <mergeCell ref="C16:K16"/>
    <mergeCell ref="L16:N16"/>
    <mergeCell ref="C17:K17"/>
    <mergeCell ref="L17:N17"/>
    <mergeCell ref="C18:K18"/>
    <mergeCell ref="L18:N18"/>
    <mergeCell ref="L20:N20"/>
    <mergeCell ref="S23:U23"/>
    <mergeCell ref="C24:K24"/>
    <mergeCell ref="L24:N24"/>
    <mergeCell ref="C25:K25"/>
    <mergeCell ref="L25:N25"/>
    <mergeCell ref="L27:N27"/>
    <mergeCell ref="L28:N28"/>
    <mergeCell ref="L29:N29"/>
    <mergeCell ref="C23:K23"/>
    <mergeCell ref="L23:N23"/>
    <mergeCell ref="A1:N1"/>
    <mergeCell ref="A2:N2"/>
    <mergeCell ref="A3:N3"/>
    <mergeCell ref="A4:N4"/>
    <mergeCell ref="J6:L6"/>
    <mergeCell ref="D8:L8"/>
    <mergeCell ref="A12:N12"/>
    <mergeCell ref="B13:K13"/>
    <mergeCell ref="C32:K32"/>
    <mergeCell ref="C30:K30"/>
    <mergeCell ref="C29:K29"/>
    <mergeCell ref="C28:K28"/>
    <mergeCell ref="B27:K27"/>
    <mergeCell ref="L30:N30"/>
    <mergeCell ref="C31:K31"/>
    <mergeCell ref="L31:N31"/>
    <mergeCell ref="C21:K21"/>
    <mergeCell ref="L21:N21"/>
    <mergeCell ref="C22:K22"/>
    <mergeCell ref="L22:N22"/>
    <mergeCell ref="L32:N32"/>
  </mergeCells>
  <printOptions horizontalCentered="1" verticalCentered="1"/>
  <pageMargins left="0.25" right="0.25" top="0.5" bottom="0" header="0.5" footer="0.25"/>
  <pageSetup scale="89" fitToHeight="0" orientation="portrait" r:id="rId1"/>
  <headerFooter alignWithMargins="0">
    <oddFooter>&amp;LDSS-16 10-24-2016&amp;RPage 14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46"/>
  <sheetViews>
    <sheetView workbookViewId="0">
      <selection sqref="A1:H1"/>
    </sheetView>
  </sheetViews>
  <sheetFormatPr defaultRowHeight="12.75" x14ac:dyDescent="0.2"/>
  <cols>
    <col min="1" max="1" width="3.5703125" style="155" customWidth="1"/>
    <col min="2" max="2" width="16.42578125" style="14" customWidth="1"/>
    <col min="3" max="3" width="28.42578125" style="14" customWidth="1"/>
    <col min="4" max="4" width="17" style="14" customWidth="1"/>
    <col min="5" max="5" width="16.42578125" style="14" customWidth="1"/>
    <col min="6" max="6" width="17.42578125" style="14" customWidth="1"/>
    <col min="7" max="7" width="17.7109375" style="14" customWidth="1"/>
    <col min="8" max="8" width="16.28515625" style="14" customWidth="1"/>
    <col min="9" max="16384" width="9.140625" style="14"/>
  </cols>
  <sheetData>
    <row r="1" spans="1:18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75"/>
      <c r="J1" s="75"/>
      <c r="K1" s="75"/>
      <c r="L1" s="75"/>
      <c r="M1" s="75"/>
      <c r="N1" s="75"/>
      <c r="O1" s="75"/>
      <c r="P1" s="75"/>
      <c r="Q1" s="75"/>
    </row>
    <row r="2" spans="1:18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75"/>
      <c r="J2" s="75"/>
      <c r="K2" s="75"/>
      <c r="L2" s="75"/>
      <c r="M2" s="75"/>
      <c r="N2" s="75"/>
      <c r="O2" s="75"/>
      <c r="P2" s="75"/>
      <c r="Q2" s="75"/>
    </row>
    <row r="3" spans="1:18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75"/>
      <c r="J3" s="75"/>
      <c r="K3" s="75"/>
      <c r="L3" s="75"/>
      <c r="M3" s="75"/>
      <c r="N3" s="75"/>
      <c r="O3" s="75"/>
      <c r="P3" s="75"/>
      <c r="Q3" s="75"/>
    </row>
    <row r="4" spans="1:18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75"/>
      <c r="J4" s="75"/>
      <c r="K4" s="75"/>
      <c r="L4" s="75"/>
      <c r="M4" s="75"/>
      <c r="N4" s="75"/>
      <c r="O4" s="75"/>
      <c r="P4" s="75"/>
      <c r="Q4" s="75"/>
    </row>
    <row r="5" spans="1:18" ht="13.5" thickBot="1" x14ac:dyDescent="0.25">
      <c r="A5" s="151"/>
      <c r="B5" s="12"/>
      <c r="C5" s="12"/>
      <c r="D5" s="12"/>
      <c r="E5" s="440"/>
      <c r="F5" s="440"/>
      <c r="G5" s="440"/>
      <c r="H5" s="440"/>
      <c r="I5" s="85"/>
      <c r="J5" s="85"/>
      <c r="K5" s="85"/>
      <c r="L5" s="85"/>
      <c r="M5" s="85"/>
      <c r="N5" s="85"/>
      <c r="O5" s="85"/>
      <c r="P5" s="85"/>
      <c r="Q5" s="85"/>
    </row>
    <row r="6" spans="1:18" ht="21.75" customHeight="1" x14ac:dyDescent="0.2">
      <c r="A6" s="152"/>
      <c r="B6" s="77" t="s">
        <v>54</v>
      </c>
      <c r="C6" s="77"/>
      <c r="D6" s="78" t="s">
        <v>6</v>
      </c>
      <c r="E6" s="94">
        <f>'P1 Info &amp; Certification'!L20</f>
        <v>44013</v>
      </c>
      <c r="F6" s="148"/>
      <c r="G6" s="95" t="str">
        <f>'P1 Info &amp; Certification'!M20</f>
        <v>To</v>
      </c>
      <c r="H6" s="443">
        <f>'P1 Info &amp; Certification'!N20</f>
        <v>44377</v>
      </c>
      <c r="I6" s="147"/>
      <c r="J6" s="89"/>
      <c r="K6" s="13"/>
      <c r="L6" s="88"/>
      <c r="M6" s="32"/>
      <c r="N6" s="147"/>
      <c r="O6" s="147"/>
      <c r="P6" s="32"/>
      <c r="Q6" s="146"/>
      <c r="R6" s="146"/>
    </row>
    <row r="7" spans="1:18" ht="8.25" customHeight="1" x14ac:dyDescent="0.2">
      <c r="A7" s="153"/>
      <c r="B7" s="458"/>
      <c r="C7" s="458"/>
      <c r="D7" s="458"/>
      <c r="E7" s="13"/>
      <c r="F7" s="13"/>
      <c r="G7" s="13"/>
      <c r="H7" s="81"/>
      <c r="I7" s="13"/>
      <c r="J7" s="13"/>
      <c r="K7" s="13"/>
      <c r="L7" s="13"/>
      <c r="M7" s="13"/>
      <c r="N7" s="13"/>
      <c r="O7" s="13"/>
      <c r="P7" s="13"/>
      <c r="Q7" s="146"/>
      <c r="R7" s="146"/>
    </row>
    <row r="8" spans="1:18" ht="16.5" customHeight="1" thickBot="1" x14ac:dyDescent="0.25">
      <c r="A8" s="154"/>
      <c r="B8" s="84" t="s">
        <v>59</v>
      </c>
      <c r="C8" s="489" t="str">
        <f>'P1 Info &amp; Certification'!E12</f>
        <v>Charter Oak Health Center, Inc.</v>
      </c>
      <c r="D8" s="210"/>
      <c r="E8" s="490"/>
      <c r="F8" s="490"/>
      <c r="G8" s="490"/>
      <c r="H8" s="491"/>
      <c r="I8" s="145"/>
      <c r="J8" s="145"/>
      <c r="K8" s="145"/>
      <c r="L8" s="145"/>
      <c r="M8" s="145"/>
      <c r="N8" s="145"/>
      <c r="O8" s="145"/>
      <c r="P8" s="145"/>
      <c r="Q8" s="146"/>
      <c r="R8" s="146"/>
    </row>
    <row r="9" spans="1:18" ht="7.5" customHeight="1" x14ac:dyDescent="0.2">
      <c r="A9" s="471"/>
      <c r="B9" s="472"/>
      <c r="C9" s="472"/>
      <c r="D9" s="472"/>
      <c r="E9" s="472"/>
      <c r="F9" s="472"/>
      <c r="G9" s="472"/>
      <c r="H9" s="472"/>
      <c r="I9" s="43"/>
      <c r="J9" s="43"/>
      <c r="K9" s="43"/>
      <c r="L9" s="43"/>
      <c r="M9" s="43"/>
      <c r="N9" s="43"/>
      <c r="O9" s="43"/>
      <c r="P9" s="43"/>
      <c r="Q9" s="146"/>
      <c r="R9" s="146"/>
    </row>
    <row r="10" spans="1:18" ht="13.5" thickBot="1" x14ac:dyDescent="0.25">
      <c r="G10" s="762" t="s">
        <v>153</v>
      </c>
      <c r="H10" s="762"/>
    </row>
    <row r="11" spans="1:18" x14ac:dyDescent="0.2">
      <c r="A11" s="201"/>
      <c r="B11" s="202"/>
      <c r="C11" s="202"/>
      <c r="D11" s="202"/>
      <c r="E11" s="202"/>
      <c r="F11" s="202"/>
      <c r="G11" s="202"/>
      <c r="H11" s="203"/>
    </row>
    <row r="12" spans="1:18" ht="12.75" customHeight="1" x14ac:dyDescent="0.2">
      <c r="A12" s="759" t="s">
        <v>152</v>
      </c>
      <c r="B12" s="714"/>
      <c r="C12" s="715"/>
      <c r="D12" s="143" t="s">
        <v>60</v>
      </c>
      <c r="E12" s="143" t="s">
        <v>61</v>
      </c>
      <c r="F12" s="143" t="s">
        <v>62</v>
      </c>
      <c r="G12" s="144" t="s">
        <v>63</v>
      </c>
      <c r="H12" s="206" t="s">
        <v>64</v>
      </c>
    </row>
    <row r="13" spans="1:18" ht="39.75" customHeight="1" x14ac:dyDescent="0.2">
      <c r="A13" s="207" t="s">
        <v>83</v>
      </c>
      <c r="B13" s="714" t="s">
        <v>243</v>
      </c>
      <c r="C13" s="714"/>
      <c r="D13" s="171" t="s">
        <v>154</v>
      </c>
      <c r="E13" s="172" t="s">
        <v>24</v>
      </c>
      <c r="F13" s="172" t="s">
        <v>43</v>
      </c>
      <c r="G13" s="172" t="s">
        <v>14</v>
      </c>
      <c r="H13" s="251" t="s">
        <v>155</v>
      </c>
    </row>
    <row r="14" spans="1:18" x14ac:dyDescent="0.2">
      <c r="A14" s="492" t="s">
        <v>49</v>
      </c>
      <c r="B14" s="761" t="s">
        <v>157</v>
      </c>
      <c r="C14" s="761"/>
      <c r="D14" s="349">
        <v>6210567</v>
      </c>
      <c r="E14" s="349">
        <v>392330</v>
      </c>
      <c r="F14" s="349">
        <v>737113</v>
      </c>
      <c r="G14" s="349"/>
      <c r="H14" s="350">
        <f>SUM(D14:G14)</f>
        <v>7340010</v>
      </c>
    </row>
    <row r="15" spans="1:18" x14ac:dyDescent="0.2">
      <c r="A15" s="492" t="s">
        <v>50</v>
      </c>
      <c r="B15" s="761" t="s">
        <v>158</v>
      </c>
      <c r="C15" s="761"/>
      <c r="D15" s="349"/>
      <c r="E15" s="349"/>
      <c r="F15" s="349"/>
      <c r="G15" s="349"/>
      <c r="H15" s="350">
        <f>SUM(D15:G15)</f>
        <v>0</v>
      </c>
    </row>
    <row r="16" spans="1:18" x14ac:dyDescent="0.2">
      <c r="A16" s="492" t="s">
        <v>82</v>
      </c>
      <c r="B16" s="761" t="s">
        <v>159</v>
      </c>
      <c r="C16" s="761"/>
      <c r="D16" s="349">
        <v>643488</v>
      </c>
      <c r="E16" s="349">
        <v>353</v>
      </c>
      <c r="F16" s="349">
        <v>101319</v>
      </c>
      <c r="G16" s="349"/>
      <c r="H16" s="350">
        <f>SUM(D16:G16)</f>
        <v>745160</v>
      </c>
    </row>
    <row r="17" spans="1:8" x14ac:dyDescent="0.2">
      <c r="A17" s="492" t="s">
        <v>51</v>
      </c>
      <c r="B17" s="493" t="s">
        <v>242</v>
      </c>
      <c r="C17" s="493"/>
      <c r="D17" s="349">
        <v>288639</v>
      </c>
      <c r="E17" s="349">
        <v>76412</v>
      </c>
      <c r="F17" s="349">
        <v>4644</v>
      </c>
      <c r="G17" s="349"/>
      <c r="H17" s="350">
        <f>SUM(D17:G17)</f>
        <v>369695</v>
      </c>
    </row>
    <row r="18" spans="1:8" x14ac:dyDescent="0.2">
      <c r="A18" s="492" t="s">
        <v>156</v>
      </c>
      <c r="B18" s="494" t="s">
        <v>169</v>
      </c>
      <c r="C18" s="493" t="s">
        <v>378</v>
      </c>
      <c r="D18" s="349">
        <v>2742352</v>
      </c>
      <c r="E18" s="349"/>
      <c r="F18" s="351"/>
      <c r="G18" s="349"/>
      <c r="H18" s="350">
        <f>SUM(D18:G18)</f>
        <v>2742352</v>
      </c>
    </row>
    <row r="19" spans="1:8" ht="13.5" thickBot="1" x14ac:dyDescent="0.25">
      <c r="A19" s="252" t="s">
        <v>55</v>
      </c>
      <c r="B19" s="363" t="s">
        <v>355</v>
      </c>
      <c r="C19" s="174"/>
      <c r="D19" s="352">
        <f>SUM(D14:D18)</f>
        <v>9885046</v>
      </c>
      <c r="E19" s="352">
        <f>SUM(E14:E18)</f>
        <v>469095</v>
      </c>
      <c r="F19" s="352">
        <f>SUM(F14:F18)</f>
        <v>843076</v>
      </c>
      <c r="G19" s="352">
        <f>SUM(G14:G18)</f>
        <v>0</v>
      </c>
      <c r="H19" s="353">
        <f>SUM(H14:H18)</f>
        <v>11197217</v>
      </c>
    </row>
    <row r="20" spans="1:8" ht="6.75" customHeight="1" thickTop="1" x14ac:dyDescent="0.2">
      <c r="A20" s="253"/>
      <c r="B20" s="150"/>
      <c r="C20" s="150"/>
      <c r="D20" s="354"/>
      <c r="E20" s="355"/>
      <c r="F20" s="355"/>
      <c r="G20" s="355"/>
      <c r="H20" s="350"/>
    </row>
    <row r="21" spans="1:8" s="149" customFormat="1" ht="16.5" customHeight="1" x14ac:dyDescent="0.2">
      <c r="A21" s="207" t="s">
        <v>84</v>
      </c>
      <c r="B21" s="714" t="s">
        <v>244</v>
      </c>
      <c r="C21" s="715"/>
      <c r="D21" s="355"/>
      <c r="E21" s="355"/>
      <c r="F21" s="355"/>
      <c r="G21" s="355"/>
      <c r="H21" s="350"/>
    </row>
    <row r="22" spans="1:8" x14ac:dyDescent="0.2">
      <c r="A22" s="492" t="s">
        <v>49</v>
      </c>
      <c r="B22" s="761" t="s">
        <v>165</v>
      </c>
      <c r="C22" s="761"/>
      <c r="D22" s="349"/>
      <c r="E22" s="349"/>
      <c r="F22" s="349"/>
      <c r="G22" s="349"/>
      <c r="H22" s="350">
        <f t="shared" ref="H22:H31" si="0">SUM(D22:G22)</f>
        <v>0</v>
      </c>
    </row>
    <row r="23" spans="1:8" x14ac:dyDescent="0.2">
      <c r="A23" s="492" t="s">
        <v>50</v>
      </c>
      <c r="B23" s="761" t="s">
        <v>166</v>
      </c>
      <c r="C23" s="761"/>
      <c r="D23" s="349">
        <v>8578721</v>
      </c>
      <c r="E23" s="349">
        <v>794075</v>
      </c>
      <c r="F23" s="349">
        <v>372008</v>
      </c>
      <c r="G23" s="349"/>
      <c r="H23" s="350">
        <f t="shared" si="0"/>
        <v>9744804</v>
      </c>
    </row>
    <row r="24" spans="1:8" x14ac:dyDescent="0.2">
      <c r="A24" s="492" t="s">
        <v>82</v>
      </c>
      <c r="B24" s="495" t="s">
        <v>167</v>
      </c>
      <c r="C24" s="493"/>
      <c r="D24" s="349"/>
      <c r="E24" s="349"/>
      <c r="F24" s="349"/>
      <c r="G24" s="349"/>
      <c r="H24" s="350">
        <f t="shared" si="0"/>
        <v>0</v>
      </c>
    </row>
    <row r="25" spans="1:8" x14ac:dyDescent="0.2">
      <c r="A25" s="492" t="s">
        <v>51</v>
      </c>
      <c r="B25" s="495" t="s">
        <v>168</v>
      </c>
      <c r="C25" s="496"/>
      <c r="D25" s="351"/>
      <c r="E25" s="349"/>
      <c r="F25" s="349"/>
      <c r="G25" s="349"/>
      <c r="H25" s="350">
        <f t="shared" si="0"/>
        <v>0</v>
      </c>
    </row>
    <row r="26" spans="1:8" x14ac:dyDescent="0.2">
      <c r="A26" s="492" t="s">
        <v>156</v>
      </c>
      <c r="B26" s="495" t="s">
        <v>169</v>
      </c>
      <c r="C26" s="497" t="s">
        <v>380</v>
      </c>
      <c r="D26" s="349">
        <v>1320133</v>
      </c>
      <c r="E26" s="349">
        <v>37417</v>
      </c>
      <c r="F26" s="349">
        <v>84286</v>
      </c>
      <c r="G26" s="349"/>
      <c r="H26" s="350">
        <f t="shared" si="0"/>
        <v>1441836</v>
      </c>
    </row>
    <row r="27" spans="1:8" x14ac:dyDescent="0.2">
      <c r="A27" s="492" t="s">
        <v>55</v>
      </c>
      <c r="B27" s="495" t="s">
        <v>169</v>
      </c>
      <c r="C27" s="498" t="s">
        <v>244</v>
      </c>
      <c r="D27" s="349">
        <v>3544791</v>
      </c>
      <c r="E27" s="349"/>
      <c r="F27" s="349"/>
      <c r="G27" s="349"/>
      <c r="H27" s="350">
        <f t="shared" si="0"/>
        <v>3544791</v>
      </c>
    </row>
    <row r="28" spans="1:8" s="149" customFormat="1" x14ac:dyDescent="0.2">
      <c r="A28" s="492" t="s">
        <v>56</v>
      </c>
      <c r="B28" s="495" t="s">
        <v>169</v>
      </c>
      <c r="C28" s="498" t="s">
        <v>379</v>
      </c>
      <c r="D28" s="349">
        <v>-392681</v>
      </c>
      <c r="E28" s="349">
        <v>-75158</v>
      </c>
      <c r="F28" s="349">
        <v>-116442</v>
      </c>
      <c r="G28" s="349"/>
      <c r="H28" s="350">
        <f t="shared" si="0"/>
        <v>-584281</v>
      </c>
    </row>
    <row r="29" spans="1:8" s="149" customFormat="1" x14ac:dyDescent="0.2">
      <c r="A29" s="492" t="s">
        <v>161</v>
      </c>
      <c r="B29" s="495" t="s">
        <v>169</v>
      </c>
      <c r="C29" s="498"/>
      <c r="D29" s="349"/>
      <c r="E29" s="349"/>
      <c r="F29" s="349"/>
      <c r="G29" s="349"/>
      <c r="H29" s="350">
        <f t="shared" si="0"/>
        <v>0</v>
      </c>
    </row>
    <row r="30" spans="1:8" s="149" customFormat="1" x14ac:dyDescent="0.2">
      <c r="A30" s="492" t="s">
        <v>162</v>
      </c>
      <c r="B30" s="495" t="s">
        <v>169</v>
      </c>
      <c r="C30" s="498"/>
      <c r="D30" s="349"/>
      <c r="E30" s="349"/>
      <c r="F30" s="349"/>
      <c r="G30" s="349"/>
      <c r="H30" s="350">
        <f t="shared" si="0"/>
        <v>0</v>
      </c>
    </row>
    <row r="31" spans="1:8" s="149" customFormat="1" x14ac:dyDescent="0.2">
      <c r="A31" s="492" t="s">
        <v>163</v>
      </c>
      <c r="B31" s="495" t="s">
        <v>169</v>
      </c>
      <c r="C31" s="498"/>
      <c r="D31" s="349"/>
      <c r="E31" s="349"/>
      <c r="F31" s="349"/>
      <c r="G31" s="349"/>
      <c r="H31" s="350">
        <f t="shared" si="0"/>
        <v>0</v>
      </c>
    </row>
    <row r="32" spans="1:8" s="149" customFormat="1" ht="13.5" thickBot="1" x14ac:dyDescent="0.25">
      <c r="A32" s="252" t="s">
        <v>164</v>
      </c>
      <c r="B32" s="173" t="s">
        <v>356</v>
      </c>
      <c r="C32" s="174"/>
      <c r="D32" s="352">
        <f>SUM(D22:D31)</f>
        <v>13050964</v>
      </c>
      <c r="E32" s="352">
        <f>SUM(E22:E31)</f>
        <v>756334</v>
      </c>
      <c r="F32" s="352">
        <f>SUM(F22:F31)</f>
        <v>339852</v>
      </c>
      <c r="G32" s="352">
        <f>SUM(G22:G31)</f>
        <v>0</v>
      </c>
      <c r="H32" s="353">
        <f>SUM(H22:H31)</f>
        <v>14147150</v>
      </c>
    </row>
    <row r="33" spans="1:8" s="149" customFormat="1" ht="5.25" customHeight="1" thickTop="1" x14ac:dyDescent="0.2">
      <c r="A33" s="253"/>
      <c r="B33" s="760"/>
      <c r="C33" s="760"/>
      <c r="D33" s="356"/>
      <c r="E33" s="356"/>
      <c r="F33" s="357"/>
      <c r="G33" s="356"/>
      <c r="H33" s="358"/>
    </row>
    <row r="34" spans="1:8" ht="42" customHeight="1" x14ac:dyDescent="0.2">
      <c r="A34" s="207" t="s">
        <v>91</v>
      </c>
      <c r="B34" s="714" t="s">
        <v>245</v>
      </c>
      <c r="C34" s="715"/>
      <c r="D34" s="355"/>
      <c r="E34" s="355"/>
      <c r="F34" s="355"/>
      <c r="G34" s="355"/>
      <c r="H34" s="350"/>
    </row>
    <row r="35" spans="1:8" x14ac:dyDescent="0.2">
      <c r="A35" s="492" t="s">
        <v>49</v>
      </c>
      <c r="B35" s="495" t="s">
        <v>169</v>
      </c>
      <c r="C35" s="498"/>
      <c r="D35" s="349"/>
      <c r="E35" s="349"/>
      <c r="F35" s="349"/>
      <c r="G35" s="349"/>
      <c r="H35" s="350">
        <f t="shared" ref="H35:H40" si="1">SUM(D35:G35)</f>
        <v>0</v>
      </c>
    </row>
    <row r="36" spans="1:8" x14ac:dyDescent="0.2">
      <c r="A36" s="492" t="s">
        <v>50</v>
      </c>
      <c r="B36" s="495" t="s">
        <v>169</v>
      </c>
      <c r="C36" s="498"/>
      <c r="D36" s="349"/>
      <c r="E36" s="349"/>
      <c r="F36" s="349"/>
      <c r="G36" s="349"/>
      <c r="H36" s="350">
        <f t="shared" si="1"/>
        <v>0</v>
      </c>
    </row>
    <row r="37" spans="1:8" x14ac:dyDescent="0.2">
      <c r="A37" s="492" t="s">
        <v>82</v>
      </c>
      <c r="B37" s="495" t="s">
        <v>169</v>
      </c>
      <c r="C37" s="498"/>
      <c r="D37" s="349"/>
      <c r="E37" s="349"/>
      <c r="F37" s="349"/>
      <c r="G37" s="349"/>
      <c r="H37" s="350">
        <f t="shared" si="1"/>
        <v>0</v>
      </c>
    </row>
    <row r="38" spans="1:8" x14ac:dyDescent="0.2">
      <c r="A38" s="492" t="s">
        <v>51</v>
      </c>
      <c r="B38" s="495" t="s">
        <v>169</v>
      </c>
      <c r="C38" s="498"/>
      <c r="D38" s="349"/>
      <c r="E38" s="349"/>
      <c r="F38" s="349"/>
      <c r="G38" s="349"/>
      <c r="H38" s="350">
        <f t="shared" si="1"/>
        <v>0</v>
      </c>
    </row>
    <row r="39" spans="1:8" x14ac:dyDescent="0.2">
      <c r="A39" s="492" t="s">
        <v>156</v>
      </c>
      <c r="B39" s="495" t="s">
        <v>169</v>
      </c>
      <c r="C39" s="498"/>
      <c r="D39" s="349"/>
      <c r="E39" s="349"/>
      <c r="F39" s="349"/>
      <c r="G39" s="349"/>
      <c r="H39" s="350">
        <f t="shared" si="1"/>
        <v>0</v>
      </c>
    </row>
    <row r="40" spans="1:8" x14ac:dyDescent="0.2">
      <c r="A40" s="492" t="s">
        <v>55</v>
      </c>
      <c r="B40" s="495" t="s">
        <v>169</v>
      </c>
      <c r="C40" s="498"/>
      <c r="D40" s="349"/>
      <c r="E40" s="349"/>
      <c r="F40" s="349"/>
      <c r="G40" s="349"/>
      <c r="H40" s="350">
        <f t="shared" si="1"/>
        <v>0</v>
      </c>
    </row>
    <row r="41" spans="1:8" ht="13.5" thickBot="1" x14ac:dyDescent="0.25">
      <c r="A41" s="252" t="s">
        <v>56</v>
      </c>
      <c r="B41" s="173" t="s">
        <v>170</v>
      </c>
      <c r="C41" s="174"/>
      <c r="D41" s="352">
        <f>SUM(D35:D40)</f>
        <v>0</v>
      </c>
      <c r="E41" s="352">
        <f>SUM(E35:E40)</f>
        <v>0</v>
      </c>
      <c r="F41" s="352">
        <f>SUM(F35:F40)</f>
        <v>0</v>
      </c>
      <c r="G41" s="352">
        <f>SUM(G35:G40)</f>
        <v>0</v>
      </c>
      <c r="H41" s="353">
        <f>SUM(H35:H40)</f>
        <v>0</v>
      </c>
    </row>
    <row r="42" spans="1:8" ht="21" customHeight="1" thickTop="1" thickBot="1" x14ac:dyDescent="0.25">
      <c r="A42" s="208" t="s">
        <v>92</v>
      </c>
      <c r="B42" s="758" t="s">
        <v>357</v>
      </c>
      <c r="C42" s="758"/>
      <c r="D42" s="359">
        <f>D41+D32+D19</f>
        <v>22936010</v>
      </c>
      <c r="E42" s="359">
        <f>E41+E32+E19</f>
        <v>1225429</v>
      </c>
      <c r="F42" s="359">
        <f>F41+F32+F19</f>
        <v>1182928</v>
      </c>
      <c r="G42" s="359">
        <f>G41+G32+G19</f>
        <v>0</v>
      </c>
      <c r="H42" s="360">
        <f>H41+H32+H19</f>
        <v>25344367</v>
      </c>
    </row>
    <row r="43" spans="1:8" ht="14.25" thickTop="1" thickBot="1" x14ac:dyDescent="0.25">
      <c r="A43" s="209"/>
      <c r="B43" s="210"/>
      <c r="C43" s="210"/>
      <c r="D43" s="210"/>
      <c r="E43" s="210"/>
      <c r="F43" s="210"/>
      <c r="G43" s="210"/>
      <c r="H43" s="211"/>
    </row>
    <row r="44" spans="1:8" x14ac:dyDescent="0.2">
      <c r="A44" s="156"/>
      <c r="B44" s="146"/>
      <c r="C44" s="146"/>
      <c r="D44" s="146"/>
      <c r="E44" s="146"/>
      <c r="F44" s="146"/>
      <c r="G44" s="146"/>
      <c r="H44" s="146"/>
    </row>
    <row r="45" spans="1:8" x14ac:dyDescent="0.2">
      <c r="A45" s="156"/>
      <c r="B45" s="146"/>
      <c r="C45" s="146"/>
      <c r="D45" s="146"/>
      <c r="E45" s="146"/>
      <c r="F45" s="146"/>
      <c r="G45" s="146"/>
      <c r="H45" s="146"/>
    </row>
    <row r="46" spans="1:8" x14ac:dyDescent="0.2">
      <c r="A46" s="156"/>
      <c r="B46" s="146"/>
      <c r="C46" s="146"/>
      <c r="D46" s="146"/>
      <c r="E46" s="146"/>
      <c r="F46" s="146"/>
      <c r="G46" s="146"/>
      <c r="H46" s="146"/>
    </row>
  </sheetData>
  <sheetProtection password="E1AE" sheet="1" formatColumns="0" formatRows="0"/>
  <mergeCells count="16">
    <mergeCell ref="A1:H1"/>
    <mergeCell ref="A2:H2"/>
    <mergeCell ref="A3:H3"/>
    <mergeCell ref="A4:H4"/>
    <mergeCell ref="G10:H10"/>
    <mergeCell ref="B42:C42"/>
    <mergeCell ref="A12:C12"/>
    <mergeCell ref="B33:C33"/>
    <mergeCell ref="B34:C34"/>
    <mergeCell ref="B16:C16"/>
    <mergeCell ref="B21:C21"/>
    <mergeCell ref="B22:C22"/>
    <mergeCell ref="B23:C23"/>
    <mergeCell ref="B13:C13"/>
    <mergeCell ref="B14:C14"/>
    <mergeCell ref="B15:C15"/>
  </mergeCells>
  <printOptions horizontalCentered="1" verticalCentered="1"/>
  <pageMargins left="0" right="0" top="0.25" bottom="0.25" header="0.5" footer="0.25"/>
  <pageSetup scale="90" orientation="landscape" r:id="rId1"/>
  <headerFooter alignWithMargins="0">
    <oddFooter>&amp;LDSS-16 10-24-2016&amp;RPage 15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35"/>
  <sheetViews>
    <sheetView zoomScale="85" zoomScaleNormal="85" workbookViewId="0">
      <selection sqref="A1:O1"/>
    </sheetView>
  </sheetViews>
  <sheetFormatPr defaultColWidth="9.7109375" defaultRowHeight="12.75" x14ac:dyDescent="0.2"/>
  <cols>
    <col min="1" max="1" width="9.7109375" style="12" customWidth="1"/>
    <col min="2" max="2" width="2.7109375" style="12" customWidth="1"/>
    <col min="3" max="3" width="9.7109375" style="12"/>
    <col min="4" max="4" width="7.5703125" style="12" customWidth="1"/>
    <col min="5" max="5" width="9.7109375" style="12"/>
    <col min="6" max="6" width="1.7109375" style="12" customWidth="1"/>
    <col min="7" max="7" width="11.28515625" style="12" customWidth="1"/>
    <col min="8" max="8" width="0.85546875" style="12" customWidth="1"/>
    <col min="9" max="9" width="5.140625" style="12" customWidth="1"/>
    <col min="10" max="10" width="9.7109375" style="12"/>
    <col min="11" max="11" width="1.7109375" style="12" customWidth="1"/>
    <col min="12" max="12" width="10.140625" style="12" bestFit="1" customWidth="1"/>
    <col min="13" max="13" width="12.5703125" style="12" customWidth="1"/>
    <col min="14" max="14" width="12.140625" style="12" customWidth="1"/>
    <col min="15" max="15" width="10.85546875" style="12" customWidth="1"/>
    <col min="16" max="16384" width="9.7109375" style="12"/>
  </cols>
  <sheetData>
    <row r="1" spans="1:16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75"/>
    </row>
    <row r="2" spans="1:16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75"/>
    </row>
    <row r="3" spans="1:16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75"/>
    </row>
    <row r="4" spans="1:16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75"/>
    </row>
    <row r="5" spans="1:16" ht="13.5" thickBot="1" x14ac:dyDescent="0.25"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38"/>
    </row>
    <row r="6" spans="1:16" ht="27.75" customHeight="1" x14ac:dyDescent="0.2">
      <c r="A6" s="93" t="s">
        <v>54</v>
      </c>
      <c r="B6" s="77"/>
      <c r="C6" s="77"/>
      <c r="D6" s="78" t="s">
        <v>6</v>
      </c>
      <c r="E6" s="725">
        <f>'P1 Info &amp; Certification'!L20</f>
        <v>44013</v>
      </c>
      <c r="F6" s="725"/>
      <c r="G6" s="725"/>
      <c r="H6" s="82"/>
      <c r="I6" s="79"/>
      <c r="J6" s="78" t="s">
        <v>7</v>
      </c>
      <c r="K6" s="77"/>
      <c r="L6" s="725">
        <f>'P1 Info &amp; Certification'!N20</f>
        <v>44377</v>
      </c>
      <c r="M6" s="725"/>
      <c r="N6" s="725"/>
      <c r="O6" s="80"/>
      <c r="P6" s="439"/>
    </row>
    <row r="7" spans="1:16" x14ac:dyDescent="0.2">
      <c r="A7" s="123"/>
      <c r="B7" s="45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6.25" customHeight="1" x14ac:dyDescent="0.2">
      <c r="A8" s="124" t="s">
        <v>59</v>
      </c>
      <c r="B8" s="90"/>
      <c r="C8" s="90"/>
      <c r="D8" s="780" t="str">
        <f>'P1 Info &amp; Certification'!E12</f>
        <v>Charter Oak Health Center, Inc.</v>
      </c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1"/>
    </row>
    <row r="9" spans="1:16" ht="15.95" customHeight="1" thickBot="1" x14ac:dyDescent="0.25">
      <c r="A9" s="782"/>
      <c r="B9" s="783"/>
      <c r="C9" s="783"/>
      <c r="D9" s="783"/>
      <c r="E9" s="783"/>
      <c r="F9" s="783"/>
      <c r="G9" s="783"/>
      <c r="H9" s="783"/>
      <c r="I9" s="783"/>
      <c r="J9" s="783"/>
      <c r="K9" s="783"/>
      <c r="L9" s="783"/>
      <c r="M9" s="783"/>
      <c r="N9" s="783"/>
      <c r="O9" s="784"/>
      <c r="P9" s="13"/>
    </row>
    <row r="10" spans="1:16" ht="15.75" x14ac:dyDescent="0.2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56" t="s">
        <v>246</v>
      </c>
      <c r="P10" s="13"/>
    </row>
    <row r="11" spans="1:16" ht="13.5" thickBot="1" x14ac:dyDescent="0.2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5" customFormat="1" ht="30.75" customHeight="1" thickBot="1" x14ac:dyDescent="0.25">
      <c r="A12" s="785" t="s">
        <v>247</v>
      </c>
      <c r="B12" s="786"/>
      <c r="C12" s="786"/>
      <c r="D12" s="786"/>
      <c r="E12" s="786"/>
      <c r="F12" s="786"/>
      <c r="G12" s="786"/>
      <c r="H12" s="786"/>
      <c r="I12" s="786"/>
      <c r="J12" s="786"/>
      <c r="K12" s="786"/>
      <c r="L12" s="786"/>
      <c r="M12" s="786"/>
      <c r="N12" s="787"/>
      <c r="O12" s="779"/>
      <c r="P12" s="158"/>
    </row>
    <row r="13" spans="1:16" s="15" customFormat="1" ht="39" customHeight="1" thickBot="1" x14ac:dyDescent="0.25">
      <c r="A13" s="175" t="s">
        <v>83</v>
      </c>
      <c r="B13" s="459"/>
      <c r="C13" s="776" t="s">
        <v>165</v>
      </c>
      <c r="D13" s="776"/>
      <c r="E13" s="776"/>
      <c r="F13" s="776"/>
      <c r="G13" s="776"/>
      <c r="H13" s="776"/>
      <c r="I13" s="776"/>
      <c r="J13" s="776"/>
      <c r="K13" s="777"/>
      <c r="L13" s="778" t="s">
        <v>171</v>
      </c>
      <c r="M13" s="779"/>
      <c r="N13" s="788"/>
      <c r="O13" s="789"/>
      <c r="P13" s="158"/>
    </row>
    <row r="14" spans="1:16" ht="21.75" customHeight="1" x14ac:dyDescent="0.2">
      <c r="A14" s="499"/>
      <c r="B14" s="500" t="s">
        <v>49</v>
      </c>
      <c r="C14" s="768" t="s">
        <v>172</v>
      </c>
      <c r="D14" s="768"/>
      <c r="E14" s="768"/>
      <c r="F14" s="768"/>
      <c r="G14" s="768"/>
      <c r="H14" s="768"/>
      <c r="I14" s="768"/>
      <c r="J14" s="768"/>
      <c r="K14" s="768"/>
      <c r="L14" s="769"/>
      <c r="M14" s="769"/>
      <c r="N14" s="770"/>
      <c r="O14" s="771"/>
      <c r="P14" s="13"/>
    </row>
    <row r="15" spans="1:16" ht="21.75" customHeight="1" x14ac:dyDescent="0.2">
      <c r="A15" s="499"/>
      <c r="B15" s="500" t="s">
        <v>50</v>
      </c>
      <c r="C15" s="768" t="s">
        <v>24</v>
      </c>
      <c r="D15" s="768"/>
      <c r="E15" s="768"/>
      <c r="F15" s="768"/>
      <c r="G15" s="768"/>
      <c r="H15" s="768"/>
      <c r="I15" s="768"/>
      <c r="J15" s="768"/>
      <c r="K15" s="768"/>
      <c r="L15" s="769"/>
      <c r="M15" s="769"/>
      <c r="N15" s="770"/>
      <c r="O15" s="771"/>
      <c r="P15" s="13"/>
    </row>
    <row r="16" spans="1:16" ht="21.75" customHeight="1" x14ac:dyDescent="0.2">
      <c r="A16" s="499"/>
      <c r="B16" s="500" t="s">
        <v>82</v>
      </c>
      <c r="C16" s="768" t="s">
        <v>43</v>
      </c>
      <c r="D16" s="768"/>
      <c r="E16" s="768"/>
      <c r="F16" s="768"/>
      <c r="G16" s="768"/>
      <c r="H16" s="768"/>
      <c r="I16" s="768"/>
      <c r="J16" s="768"/>
      <c r="K16" s="768"/>
      <c r="L16" s="769"/>
      <c r="M16" s="769"/>
      <c r="N16" s="770"/>
      <c r="O16" s="771"/>
      <c r="P16" s="13"/>
    </row>
    <row r="17" spans="1:22" ht="21.75" customHeight="1" x14ac:dyDescent="0.2">
      <c r="A17" s="499"/>
      <c r="B17" s="500" t="s">
        <v>51</v>
      </c>
      <c r="C17" s="768" t="s">
        <v>169</v>
      </c>
      <c r="D17" s="768"/>
      <c r="E17" s="767"/>
      <c r="F17" s="767"/>
      <c r="G17" s="767"/>
      <c r="H17" s="767"/>
      <c r="I17" s="767"/>
      <c r="J17" s="767"/>
      <c r="K17" s="501"/>
      <c r="L17" s="769"/>
      <c r="M17" s="769"/>
      <c r="N17" s="770"/>
      <c r="O17" s="771"/>
      <c r="P17" s="13"/>
    </row>
    <row r="18" spans="1:22" ht="21.75" customHeight="1" x14ac:dyDescent="0.2">
      <c r="A18" s="499"/>
      <c r="B18" s="502"/>
      <c r="C18" s="768" t="s">
        <v>169</v>
      </c>
      <c r="D18" s="768"/>
      <c r="E18" s="767"/>
      <c r="F18" s="767"/>
      <c r="G18" s="767"/>
      <c r="H18" s="767"/>
      <c r="I18" s="767"/>
      <c r="J18" s="767"/>
      <c r="K18" s="501"/>
      <c r="L18" s="769"/>
      <c r="M18" s="769"/>
      <c r="N18" s="770"/>
      <c r="O18" s="771"/>
      <c r="P18" s="13"/>
    </row>
    <row r="19" spans="1:22" ht="21.75" customHeight="1" x14ac:dyDescent="0.2">
      <c r="A19" s="499"/>
      <c r="B19" s="503"/>
      <c r="C19" s="768" t="s">
        <v>169</v>
      </c>
      <c r="D19" s="768"/>
      <c r="E19" s="767"/>
      <c r="F19" s="767"/>
      <c r="G19" s="767"/>
      <c r="H19" s="767"/>
      <c r="I19" s="767"/>
      <c r="J19" s="767"/>
      <c r="K19" s="501"/>
      <c r="L19" s="769"/>
      <c r="M19" s="769"/>
      <c r="N19" s="770"/>
      <c r="O19" s="771"/>
      <c r="P19" s="13"/>
    </row>
    <row r="20" spans="1:22" ht="21.75" customHeight="1" x14ac:dyDescent="0.2">
      <c r="A20" s="499"/>
      <c r="B20" s="503"/>
      <c r="C20" s="768" t="s">
        <v>169</v>
      </c>
      <c r="D20" s="768"/>
      <c r="E20" s="766"/>
      <c r="F20" s="766"/>
      <c r="G20" s="766"/>
      <c r="H20" s="766"/>
      <c r="I20" s="766"/>
      <c r="J20" s="766"/>
      <c r="K20" s="501"/>
      <c r="L20" s="773"/>
      <c r="M20" s="774"/>
      <c r="N20" s="771"/>
      <c r="O20" s="775"/>
      <c r="P20" s="13"/>
    </row>
    <row r="21" spans="1:22" ht="21.75" customHeight="1" x14ac:dyDescent="0.2">
      <c r="A21" s="499"/>
      <c r="B21" s="503"/>
      <c r="C21" s="768" t="s">
        <v>169</v>
      </c>
      <c r="D21" s="768"/>
      <c r="E21" s="767"/>
      <c r="F21" s="767"/>
      <c r="G21" s="767"/>
      <c r="H21" s="767"/>
      <c r="I21" s="767"/>
      <c r="J21" s="767"/>
      <c r="K21" s="501"/>
      <c r="L21" s="769"/>
      <c r="M21" s="769"/>
      <c r="N21" s="770"/>
      <c r="O21" s="771"/>
      <c r="P21" s="13"/>
    </row>
    <row r="22" spans="1:22" ht="21.75" customHeight="1" thickBot="1" x14ac:dyDescent="0.25">
      <c r="A22" s="177"/>
      <c r="B22" s="163" t="s">
        <v>156</v>
      </c>
      <c r="C22" s="728" t="s">
        <v>173</v>
      </c>
      <c r="D22" s="728"/>
      <c r="E22" s="728"/>
      <c r="F22" s="728"/>
      <c r="G22" s="728"/>
      <c r="H22" s="728"/>
      <c r="I22" s="728"/>
      <c r="J22" s="728"/>
      <c r="K22" s="728"/>
      <c r="L22" s="763">
        <f>SUM(L14:M21)</f>
        <v>0</v>
      </c>
      <c r="M22" s="763"/>
      <c r="N22" s="764"/>
      <c r="O22" s="765"/>
      <c r="P22" s="13"/>
      <c r="T22" s="744"/>
      <c r="U22" s="744"/>
      <c r="V22" s="744"/>
    </row>
    <row r="23" spans="1:22" ht="21.75" customHeight="1" thickTop="1" thickBot="1" x14ac:dyDescent="0.25">
      <c r="A23" s="177"/>
      <c r="B23" s="457"/>
      <c r="C23" s="728"/>
      <c r="D23" s="728"/>
      <c r="E23" s="728"/>
      <c r="F23" s="728"/>
      <c r="G23" s="728"/>
      <c r="H23" s="728"/>
      <c r="I23" s="728"/>
      <c r="J23" s="728"/>
      <c r="K23" s="728"/>
      <c r="L23" s="772"/>
      <c r="M23" s="772"/>
      <c r="N23" s="772"/>
      <c r="O23" s="772"/>
      <c r="P23" s="13"/>
    </row>
    <row r="24" spans="1:22" ht="21.75" customHeight="1" thickBot="1" x14ac:dyDescent="0.25">
      <c r="A24" s="175" t="s">
        <v>84</v>
      </c>
      <c r="B24" s="459"/>
      <c r="C24" s="776" t="s">
        <v>174</v>
      </c>
      <c r="D24" s="776"/>
      <c r="E24" s="776"/>
      <c r="F24" s="776"/>
      <c r="G24" s="776"/>
      <c r="H24" s="776"/>
      <c r="I24" s="776"/>
      <c r="J24" s="776"/>
      <c r="K24" s="777"/>
      <c r="L24" s="772"/>
      <c r="M24" s="772"/>
      <c r="N24" s="772"/>
      <c r="O24" s="772"/>
      <c r="P24" s="13"/>
    </row>
    <row r="25" spans="1:22" ht="18" customHeight="1" x14ac:dyDescent="0.2">
      <c r="A25" s="499"/>
      <c r="B25" s="500" t="s">
        <v>49</v>
      </c>
      <c r="C25" s="768" t="s">
        <v>172</v>
      </c>
      <c r="D25" s="768"/>
      <c r="E25" s="768"/>
      <c r="F25" s="768"/>
      <c r="G25" s="768"/>
      <c r="H25" s="768"/>
      <c r="I25" s="768"/>
      <c r="J25" s="768"/>
      <c r="K25" s="768"/>
      <c r="L25" s="769"/>
      <c r="M25" s="769"/>
      <c r="N25" s="770"/>
      <c r="O25" s="771"/>
      <c r="P25" s="13"/>
    </row>
    <row r="26" spans="1:22" ht="18" customHeight="1" x14ac:dyDescent="0.2">
      <c r="A26" s="504"/>
      <c r="B26" s="500" t="s">
        <v>50</v>
      </c>
      <c r="C26" s="768" t="s">
        <v>24</v>
      </c>
      <c r="D26" s="768"/>
      <c r="E26" s="768"/>
      <c r="F26" s="768"/>
      <c r="G26" s="768"/>
      <c r="H26" s="768"/>
      <c r="I26" s="768"/>
      <c r="J26" s="768"/>
      <c r="K26" s="768"/>
      <c r="L26" s="769"/>
      <c r="M26" s="769"/>
      <c r="N26" s="770"/>
      <c r="O26" s="771"/>
      <c r="P26" s="13"/>
    </row>
    <row r="27" spans="1:22" ht="18" customHeight="1" x14ac:dyDescent="0.2">
      <c r="A27" s="179"/>
      <c r="B27" s="500" t="s">
        <v>82</v>
      </c>
      <c r="C27" s="768" t="s">
        <v>43</v>
      </c>
      <c r="D27" s="768"/>
      <c r="E27" s="768"/>
      <c r="F27" s="768"/>
      <c r="G27" s="768"/>
      <c r="H27" s="768"/>
      <c r="I27" s="768"/>
      <c r="J27" s="768"/>
      <c r="K27" s="768"/>
      <c r="L27" s="769"/>
      <c r="M27" s="769"/>
      <c r="N27" s="770"/>
      <c r="O27" s="771"/>
      <c r="P27" s="13"/>
    </row>
    <row r="28" spans="1:22" ht="18" customHeight="1" x14ac:dyDescent="0.2">
      <c r="A28" s="505"/>
      <c r="B28" s="500" t="s">
        <v>51</v>
      </c>
      <c r="C28" s="768" t="s">
        <v>169</v>
      </c>
      <c r="D28" s="768"/>
      <c r="E28" s="767"/>
      <c r="F28" s="767"/>
      <c r="G28" s="767"/>
      <c r="H28" s="767"/>
      <c r="I28" s="767"/>
      <c r="J28" s="767"/>
      <c r="K28" s="501"/>
      <c r="L28" s="769"/>
      <c r="M28" s="769"/>
      <c r="N28" s="770"/>
      <c r="O28" s="771"/>
      <c r="P28" s="13"/>
    </row>
    <row r="29" spans="1:22" s="15" customFormat="1" ht="19.5" customHeight="1" x14ac:dyDescent="0.2">
      <c r="A29" s="499"/>
      <c r="B29" s="502"/>
      <c r="C29" s="768" t="s">
        <v>169</v>
      </c>
      <c r="D29" s="768"/>
      <c r="E29" s="767"/>
      <c r="F29" s="767"/>
      <c r="G29" s="767"/>
      <c r="H29" s="767"/>
      <c r="I29" s="767"/>
      <c r="J29" s="767"/>
      <c r="K29" s="501"/>
      <c r="L29" s="769"/>
      <c r="M29" s="769"/>
      <c r="N29" s="770"/>
      <c r="O29" s="771"/>
      <c r="P29" s="158"/>
    </row>
    <row r="30" spans="1:22" ht="17.25" customHeight="1" x14ac:dyDescent="0.2">
      <c r="A30" s="499"/>
      <c r="B30" s="503"/>
      <c r="C30" s="768" t="s">
        <v>169</v>
      </c>
      <c r="D30" s="768"/>
      <c r="E30" s="766"/>
      <c r="F30" s="766"/>
      <c r="G30" s="766"/>
      <c r="H30" s="766"/>
      <c r="I30" s="766"/>
      <c r="J30" s="766"/>
      <c r="K30" s="501"/>
      <c r="L30" s="773"/>
      <c r="M30" s="774"/>
      <c r="N30" s="771"/>
      <c r="O30" s="775"/>
      <c r="P30" s="13"/>
    </row>
    <row r="31" spans="1:22" ht="17.25" customHeight="1" x14ac:dyDescent="0.2">
      <c r="A31" s="504"/>
      <c r="B31" s="503"/>
      <c r="C31" s="768" t="s">
        <v>169</v>
      </c>
      <c r="D31" s="768"/>
      <c r="E31" s="767"/>
      <c r="F31" s="767"/>
      <c r="G31" s="767"/>
      <c r="H31" s="767"/>
      <c r="I31" s="767"/>
      <c r="J31" s="767"/>
      <c r="K31" s="501"/>
      <c r="L31" s="769"/>
      <c r="M31" s="769"/>
      <c r="N31" s="770"/>
      <c r="O31" s="771"/>
      <c r="P31" s="13"/>
    </row>
    <row r="32" spans="1:22" ht="17.25" customHeight="1" x14ac:dyDescent="0.2">
      <c r="A32" s="179"/>
      <c r="B32" s="503"/>
      <c r="C32" s="768" t="s">
        <v>169</v>
      </c>
      <c r="D32" s="768"/>
      <c r="E32" s="767"/>
      <c r="F32" s="767"/>
      <c r="G32" s="767"/>
      <c r="H32" s="767"/>
      <c r="I32" s="767"/>
      <c r="J32" s="767"/>
      <c r="K32" s="501"/>
      <c r="L32" s="769"/>
      <c r="M32" s="769"/>
      <c r="N32" s="770"/>
      <c r="O32" s="771"/>
      <c r="P32" s="13"/>
    </row>
    <row r="33" spans="1:16" ht="28.5" customHeight="1" thickBot="1" x14ac:dyDescent="0.25">
      <c r="A33" s="177"/>
      <c r="B33" s="163" t="s">
        <v>156</v>
      </c>
      <c r="C33" s="728" t="s">
        <v>173</v>
      </c>
      <c r="D33" s="728"/>
      <c r="E33" s="728"/>
      <c r="F33" s="728"/>
      <c r="G33" s="728"/>
      <c r="H33" s="728"/>
      <c r="I33" s="728"/>
      <c r="J33" s="728"/>
      <c r="K33" s="728"/>
      <c r="L33" s="763">
        <f>SUM(L25:M32)</f>
        <v>0</v>
      </c>
      <c r="M33" s="763"/>
      <c r="N33" s="764"/>
      <c r="O33" s="765"/>
      <c r="P33" s="13"/>
    </row>
    <row r="34" spans="1:16" ht="13.5" thickTop="1" x14ac:dyDescent="0.2">
      <c r="A34" s="8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81"/>
    </row>
    <row r="35" spans="1:16" ht="13.5" thickBot="1" x14ac:dyDescent="0.25">
      <c r="A35" s="181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3"/>
    </row>
  </sheetData>
  <sheetProtection password="E1AE" sheet="1"/>
  <mergeCells count="83">
    <mergeCell ref="A1:O1"/>
    <mergeCell ref="A2:O2"/>
    <mergeCell ref="A3:O3"/>
    <mergeCell ref="A4:O4"/>
    <mergeCell ref="E6:G6"/>
    <mergeCell ref="L16:M16"/>
    <mergeCell ref="N16:O16"/>
    <mergeCell ref="C16:K16"/>
    <mergeCell ref="N15:O15"/>
    <mergeCell ref="L6:N6"/>
    <mergeCell ref="C13:K13"/>
    <mergeCell ref="L13:M13"/>
    <mergeCell ref="D8:O8"/>
    <mergeCell ref="A9:O9"/>
    <mergeCell ref="A12:O12"/>
    <mergeCell ref="N13:O13"/>
    <mergeCell ref="L14:M14"/>
    <mergeCell ref="N14:O14"/>
    <mergeCell ref="C14:K14"/>
    <mergeCell ref="C15:K15"/>
    <mergeCell ref="L15:M15"/>
    <mergeCell ref="L17:M17"/>
    <mergeCell ref="N17:O17"/>
    <mergeCell ref="L18:M18"/>
    <mergeCell ref="C17:D17"/>
    <mergeCell ref="E17:J17"/>
    <mergeCell ref="T22:V22"/>
    <mergeCell ref="C23:K23"/>
    <mergeCell ref="C24:K24"/>
    <mergeCell ref="L23:M23"/>
    <mergeCell ref="N23:O23"/>
    <mergeCell ref="L24:M24"/>
    <mergeCell ref="L22:M22"/>
    <mergeCell ref="N22:O22"/>
    <mergeCell ref="C31:D31"/>
    <mergeCell ref="E31:J31"/>
    <mergeCell ref="C32:D32"/>
    <mergeCell ref="E32:J32"/>
    <mergeCell ref="C33:K33"/>
    <mergeCell ref="N30:O30"/>
    <mergeCell ref="L30:M30"/>
    <mergeCell ref="L31:M31"/>
    <mergeCell ref="N31:O31"/>
    <mergeCell ref="L32:M32"/>
    <mergeCell ref="N32:O32"/>
    <mergeCell ref="C29:D29"/>
    <mergeCell ref="E29:J29"/>
    <mergeCell ref="C30:D30"/>
    <mergeCell ref="E30:J30"/>
    <mergeCell ref="C22:K22"/>
    <mergeCell ref="C19:D19"/>
    <mergeCell ref="C20:D20"/>
    <mergeCell ref="C21:D21"/>
    <mergeCell ref="E19:J19"/>
    <mergeCell ref="N18:O18"/>
    <mergeCell ref="L19:M19"/>
    <mergeCell ref="N19:O19"/>
    <mergeCell ref="C18:D18"/>
    <mergeCell ref="E18:J18"/>
    <mergeCell ref="L26:M26"/>
    <mergeCell ref="N26:O26"/>
    <mergeCell ref="L27:M27"/>
    <mergeCell ref="N27:O27"/>
    <mergeCell ref="L20:M20"/>
    <mergeCell ref="N20:O20"/>
    <mergeCell ref="L21:M21"/>
    <mergeCell ref="N21:O21"/>
    <mergeCell ref="L33:M33"/>
    <mergeCell ref="N33:O33"/>
    <mergeCell ref="E20:J20"/>
    <mergeCell ref="E21:J21"/>
    <mergeCell ref="C25:K25"/>
    <mergeCell ref="C26:K26"/>
    <mergeCell ref="C27:K27"/>
    <mergeCell ref="C28:D28"/>
    <mergeCell ref="E28:J28"/>
    <mergeCell ref="L28:M28"/>
    <mergeCell ref="N28:O28"/>
    <mergeCell ref="L29:M29"/>
    <mergeCell ref="N29:O29"/>
    <mergeCell ref="N24:O24"/>
    <mergeCell ref="L25:M25"/>
    <mergeCell ref="N25:O25"/>
  </mergeCells>
  <printOptions horizontalCentered="1" verticalCentered="1"/>
  <pageMargins left="0.25" right="0.25" top="0.5" bottom="0" header="0.5" footer="0.25"/>
  <pageSetup scale="90" orientation="portrait" r:id="rId1"/>
  <headerFooter alignWithMargins="0">
    <oddFooter xml:space="preserve">&amp;LDSS-16 10-24-2016&amp;RPage16   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2"/>
  <sheetViews>
    <sheetView zoomScaleNormal="100" workbookViewId="0">
      <selection sqref="A1:O1"/>
    </sheetView>
  </sheetViews>
  <sheetFormatPr defaultColWidth="9.7109375" defaultRowHeight="12.75" x14ac:dyDescent="0.2"/>
  <cols>
    <col min="1" max="1" width="7.5703125" style="12" customWidth="1"/>
    <col min="2" max="2" width="4.42578125" style="12" customWidth="1"/>
    <col min="3" max="3" width="9.7109375" style="12"/>
    <col min="4" max="4" width="7.5703125" style="12" customWidth="1"/>
    <col min="5" max="5" width="9.7109375" style="12"/>
    <col min="6" max="6" width="1.7109375" style="12" customWidth="1"/>
    <col min="7" max="7" width="11.28515625" style="12" customWidth="1"/>
    <col min="8" max="8" width="0.85546875" style="12" customWidth="1"/>
    <col min="9" max="9" width="5.140625" style="12" customWidth="1"/>
    <col min="10" max="10" width="9.7109375" style="12"/>
    <col min="11" max="11" width="1.7109375" style="12" customWidth="1"/>
    <col min="12" max="12" width="10.140625" style="12" bestFit="1" customWidth="1"/>
    <col min="13" max="13" width="12.5703125" style="12" customWidth="1"/>
    <col min="14" max="14" width="12.140625" style="12" customWidth="1"/>
    <col min="15" max="15" width="10.85546875" style="12" customWidth="1"/>
    <col min="16" max="16384" width="9.7109375" style="12"/>
  </cols>
  <sheetData>
    <row r="1" spans="1:16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  <c r="O1" s="633"/>
      <c r="P1" s="75"/>
    </row>
    <row r="2" spans="1:16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75"/>
    </row>
    <row r="3" spans="1:16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75"/>
    </row>
    <row r="4" spans="1:16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  <c r="O4" s="633"/>
      <c r="P4" s="75"/>
    </row>
    <row r="5" spans="1:16" ht="13.5" thickBot="1" x14ac:dyDescent="0.25">
      <c r="B5" s="440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85"/>
    </row>
    <row r="6" spans="1:16" ht="27.75" customHeight="1" x14ac:dyDescent="0.2">
      <c r="A6" s="93" t="s">
        <v>54</v>
      </c>
      <c r="B6" s="77"/>
      <c r="C6" s="77"/>
      <c r="D6" s="78" t="s">
        <v>6</v>
      </c>
      <c r="E6" s="725">
        <f>'P1 Info &amp; Certification'!L20</f>
        <v>44013</v>
      </c>
      <c r="F6" s="725"/>
      <c r="G6" s="725"/>
      <c r="H6" s="82"/>
      <c r="I6" s="79"/>
      <c r="J6" s="78" t="s">
        <v>7</v>
      </c>
      <c r="K6" s="77"/>
      <c r="L6" s="725">
        <f>'P1 Info &amp; Certification'!N20</f>
        <v>44377</v>
      </c>
      <c r="M6" s="725"/>
      <c r="N6" s="725"/>
      <c r="O6" s="80"/>
      <c r="P6" s="32"/>
    </row>
    <row r="7" spans="1:16" x14ac:dyDescent="0.2">
      <c r="A7" s="123"/>
      <c r="B7" s="45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81"/>
      <c r="P7" s="13"/>
    </row>
    <row r="8" spans="1:16" ht="21" customHeight="1" x14ac:dyDescent="0.2">
      <c r="A8" s="124" t="s">
        <v>59</v>
      </c>
      <c r="B8" s="90"/>
      <c r="C8" s="90"/>
      <c r="D8" s="780" t="str">
        <f>'P1 Info &amp; Certification'!E12</f>
        <v>Charter Oak Health Center, Inc.</v>
      </c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1"/>
    </row>
    <row r="9" spans="1:16" ht="8.25" customHeight="1" thickBot="1" x14ac:dyDescent="0.25">
      <c r="A9" s="782"/>
      <c r="B9" s="783"/>
      <c r="C9" s="783"/>
      <c r="D9" s="783"/>
      <c r="E9" s="783"/>
      <c r="F9" s="783"/>
      <c r="G9" s="783"/>
      <c r="H9" s="783"/>
      <c r="I9" s="783"/>
      <c r="J9" s="783"/>
      <c r="K9" s="783"/>
      <c r="L9" s="783"/>
      <c r="M9" s="783"/>
      <c r="N9" s="783"/>
      <c r="O9" s="784"/>
      <c r="P9" s="13"/>
    </row>
    <row r="10" spans="1:16" ht="15.75" x14ac:dyDescent="0.25">
      <c r="A10" s="47"/>
      <c r="B10" s="4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56" t="s">
        <v>248</v>
      </c>
      <c r="P10" s="13"/>
    </row>
    <row r="11" spans="1:16" ht="13.5" thickBot="1" x14ac:dyDescent="0.25">
      <c r="A11" s="157"/>
      <c r="B11" s="4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5" customFormat="1" ht="30.75" customHeight="1" thickBot="1" x14ac:dyDescent="0.25">
      <c r="A12" s="734" t="s">
        <v>175</v>
      </c>
      <c r="B12" s="735"/>
      <c r="C12" s="735"/>
      <c r="D12" s="735"/>
      <c r="E12" s="735"/>
      <c r="F12" s="735"/>
      <c r="G12" s="735"/>
      <c r="H12" s="735"/>
      <c r="I12" s="735"/>
      <c r="J12" s="735"/>
      <c r="K12" s="735"/>
      <c r="L12" s="735"/>
      <c r="M12" s="735"/>
      <c r="N12" s="735"/>
      <c r="O12" s="736"/>
      <c r="P12" s="158"/>
    </row>
    <row r="13" spans="1:16" s="15" customFormat="1" ht="16.5" customHeight="1" thickBot="1" x14ac:dyDescent="0.25">
      <c r="A13" s="184" t="s">
        <v>83</v>
      </c>
      <c r="B13" s="803" t="s">
        <v>201</v>
      </c>
      <c r="C13" s="776"/>
      <c r="D13" s="776"/>
      <c r="E13" s="776"/>
      <c r="F13" s="776"/>
      <c r="G13" s="776"/>
      <c r="H13" s="776"/>
      <c r="I13" s="776"/>
      <c r="J13" s="776"/>
      <c r="K13" s="777"/>
      <c r="L13" s="808"/>
      <c r="M13" s="808"/>
      <c r="N13" s="772"/>
      <c r="O13" s="800"/>
      <c r="P13" s="158"/>
    </row>
    <row r="14" spans="1:16" ht="21.75" customHeight="1" x14ac:dyDescent="0.2">
      <c r="A14" s="187"/>
      <c r="B14" s="163" t="s">
        <v>49</v>
      </c>
      <c r="C14" s="728" t="s">
        <v>176</v>
      </c>
      <c r="D14" s="728"/>
      <c r="E14" s="728"/>
      <c r="F14" s="728"/>
      <c r="G14" s="728"/>
      <c r="H14" s="728"/>
      <c r="I14" s="728"/>
      <c r="J14" s="728"/>
      <c r="K14" s="728"/>
      <c r="L14" s="769"/>
      <c r="M14" s="769"/>
      <c r="N14" s="806"/>
      <c r="O14" s="807"/>
      <c r="P14" s="13"/>
    </row>
    <row r="15" spans="1:16" ht="21.75" customHeight="1" x14ac:dyDescent="0.2">
      <c r="A15" s="177"/>
      <c r="B15" s="163" t="s">
        <v>50</v>
      </c>
      <c r="C15" s="728" t="s">
        <v>177</v>
      </c>
      <c r="D15" s="728"/>
      <c r="E15" s="728"/>
      <c r="F15" s="728"/>
      <c r="G15" s="728"/>
      <c r="H15" s="728"/>
      <c r="I15" s="728"/>
      <c r="J15" s="728"/>
      <c r="K15" s="728"/>
      <c r="L15" s="769"/>
      <c r="M15" s="769"/>
      <c r="N15" s="806"/>
      <c r="O15" s="807"/>
      <c r="P15" s="13"/>
    </row>
    <row r="16" spans="1:16" ht="21.75" customHeight="1" x14ac:dyDescent="0.2">
      <c r="A16" s="177"/>
      <c r="B16" s="163" t="s">
        <v>82</v>
      </c>
      <c r="C16" s="728" t="s">
        <v>178</v>
      </c>
      <c r="D16" s="728"/>
      <c r="E16" s="728"/>
      <c r="F16" s="728"/>
      <c r="G16" s="728"/>
      <c r="H16" s="728"/>
      <c r="I16" s="728"/>
      <c r="J16" s="728"/>
      <c r="K16" s="176"/>
      <c r="L16" s="769">
        <v>584281</v>
      </c>
      <c r="M16" s="769"/>
      <c r="N16" s="806"/>
      <c r="O16" s="807"/>
      <c r="P16" s="13"/>
    </row>
    <row r="17" spans="1:22" ht="21.75" customHeight="1" x14ac:dyDescent="0.2">
      <c r="A17" s="177"/>
      <c r="B17" s="163" t="s">
        <v>51</v>
      </c>
      <c r="C17" s="728" t="s">
        <v>249</v>
      </c>
      <c r="D17" s="728"/>
      <c r="E17" s="728"/>
      <c r="F17" s="728"/>
      <c r="G17" s="728"/>
      <c r="H17" s="728"/>
      <c r="I17" s="728"/>
      <c r="J17" s="728"/>
      <c r="K17" s="176"/>
      <c r="L17" s="769"/>
      <c r="M17" s="769"/>
      <c r="N17" s="806"/>
      <c r="O17" s="807"/>
      <c r="P17" s="13"/>
    </row>
    <row r="18" spans="1:22" ht="21.75" customHeight="1" x14ac:dyDescent="0.2">
      <c r="A18" s="177"/>
      <c r="B18" s="163" t="s">
        <v>156</v>
      </c>
      <c r="C18" s="728" t="s">
        <v>184</v>
      </c>
      <c r="D18" s="728"/>
      <c r="E18" s="728"/>
      <c r="F18" s="728"/>
      <c r="G18" s="728"/>
      <c r="H18" s="728"/>
      <c r="I18" s="728"/>
      <c r="J18" s="728"/>
      <c r="K18" s="176"/>
      <c r="L18" s="769">
        <v>137576</v>
      </c>
      <c r="M18" s="769"/>
      <c r="N18" s="806"/>
      <c r="O18" s="807"/>
      <c r="P18" s="13"/>
    </row>
    <row r="19" spans="1:22" ht="21.75" customHeight="1" x14ac:dyDescent="0.2">
      <c r="A19" s="177"/>
      <c r="B19" s="163" t="s">
        <v>55</v>
      </c>
      <c r="C19" s="728" t="s">
        <v>185</v>
      </c>
      <c r="D19" s="728"/>
      <c r="E19" s="728"/>
      <c r="F19" s="728"/>
      <c r="G19" s="728"/>
      <c r="H19" s="728"/>
      <c r="I19" s="728"/>
      <c r="J19" s="728"/>
      <c r="K19" s="176"/>
      <c r="L19" s="769"/>
      <c r="M19" s="769"/>
      <c r="N19" s="507"/>
      <c r="O19" s="508"/>
      <c r="P19" s="13"/>
    </row>
    <row r="20" spans="1:22" ht="51.75" customHeight="1" x14ac:dyDescent="0.2">
      <c r="A20" s="177"/>
      <c r="B20" s="188" t="s">
        <v>56</v>
      </c>
      <c r="C20" s="728" t="s">
        <v>186</v>
      </c>
      <c r="D20" s="728"/>
      <c r="E20" s="728"/>
      <c r="F20" s="728"/>
      <c r="G20" s="728"/>
      <c r="H20" s="728"/>
      <c r="I20" s="728"/>
      <c r="J20" s="728"/>
      <c r="K20" s="176"/>
      <c r="L20" s="769"/>
      <c r="M20" s="769"/>
      <c r="N20" s="507"/>
      <c r="O20" s="508"/>
      <c r="P20" s="13"/>
    </row>
    <row r="21" spans="1:22" ht="21.75" customHeight="1" x14ac:dyDescent="0.2">
      <c r="A21" s="177"/>
      <c r="B21" s="163" t="s">
        <v>161</v>
      </c>
      <c r="C21" s="728" t="s">
        <v>187</v>
      </c>
      <c r="D21" s="728"/>
      <c r="E21" s="728"/>
      <c r="F21" s="728"/>
      <c r="G21" s="728"/>
      <c r="H21" s="728"/>
      <c r="I21" s="728"/>
      <c r="J21" s="728"/>
      <c r="K21" s="176"/>
      <c r="L21" s="769"/>
      <c r="M21" s="769"/>
      <c r="N21" s="507"/>
      <c r="O21" s="508"/>
      <c r="P21" s="13"/>
    </row>
    <row r="22" spans="1:22" ht="21.75" customHeight="1" x14ac:dyDescent="0.2">
      <c r="A22" s="177"/>
      <c r="B22" s="163" t="s">
        <v>162</v>
      </c>
      <c r="C22" s="728" t="s">
        <v>188</v>
      </c>
      <c r="D22" s="728"/>
      <c r="E22" s="728"/>
      <c r="F22" s="728"/>
      <c r="G22" s="728"/>
      <c r="H22" s="728"/>
      <c r="I22" s="728"/>
      <c r="J22" s="728"/>
      <c r="K22" s="176"/>
      <c r="L22" s="769"/>
      <c r="M22" s="769"/>
      <c r="N22" s="507"/>
      <c r="O22" s="508"/>
      <c r="P22" s="13"/>
    </row>
    <row r="23" spans="1:22" ht="21.75" customHeight="1" x14ac:dyDescent="0.2">
      <c r="A23" s="177"/>
      <c r="B23" s="163" t="s">
        <v>163</v>
      </c>
      <c r="C23" s="728" t="s">
        <v>189</v>
      </c>
      <c r="D23" s="728"/>
      <c r="E23" s="728"/>
      <c r="F23" s="728"/>
      <c r="G23" s="728"/>
      <c r="H23" s="728"/>
      <c r="I23" s="728"/>
      <c r="J23" s="728"/>
      <c r="K23" s="176"/>
      <c r="L23" s="769"/>
      <c r="M23" s="769"/>
      <c r="N23" s="507"/>
      <c r="O23" s="508"/>
      <c r="P23" s="13"/>
    </row>
    <row r="24" spans="1:22" ht="21.75" customHeight="1" x14ac:dyDescent="0.2">
      <c r="A24" s="177"/>
      <c r="B24" s="163" t="s">
        <v>164</v>
      </c>
      <c r="C24" s="728" t="s">
        <v>165</v>
      </c>
      <c r="D24" s="728"/>
      <c r="E24" s="728"/>
      <c r="F24" s="728"/>
      <c r="G24" s="728"/>
      <c r="H24" s="728"/>
      <c r="I24" s="728"/>
      <c r="J24" s="728"/>
      <c r="K24" s="176"/>
      <c r="L24" s="769">
        <v>328361</v>
      </c>
      <c r="M24" s="769"/>
      <c r="N24" s="507"/>
      <c r="O24" s="508"/>
      <c r="P24" s="13"/>
    </row>
    <row r="25" spans="1:22" ht="21.75" customHeight="1" x14ac:dyDescent="0.2">
      <c r="A25" s="177"/>
      <c r="B25" s="163" t="s">
        <v>179</v>
      </c>
      <c r="C25" s="728" t="s">
        <v>190</v>
      </c>
      <c r="D25" s="728"/>
      <c r="E25" s="728"/>
      <c r="F25" s="728"/>
      <c r="G25" s="728"/>
      <c r="H25" s="728"/>
      <c r="I25" s="728"/>
      <c r="J25" s="728"/>
      <c r="K25" s="176"/>
      <c r="L25" s="769" t="s">
        <v>381</v>
      </c>
      <c r="M25" s="769"/>
      <c r="N25" s="507"/>
      <c r="O25" s="508"/>
      <c r="P25" s="13"/>
    </row>
    <row r="26" spans="1:22" ht="21.75" customHeight="1" x14ac:dyDescent="0.2">
      <c r="A26" s="177"/>
      <c r="B26" s="163" t="s">
        <v>180</v>
      </c>
      <c r="C26" s="728" t="s">
        <v>191</v>
      </c>
      <c r="D26" s="728"/>
      <c r="E26" s="728"/>
      <c r="F26" s="728"/>
      <c r="G26" s="728"/>
      <c r="H26" s="728"/>
      <c r="I26" s="728"/>
      <c r="J26" s="728"/>
      <c r="K26" s="176"/>
      <c r="L26" s="769"/>
      <c r="M26" s="769"/>
      <c r="N26" s="507"/>
      <c r="O26" s="508"/>
      <c r="P26" s="13"/>
    </row>
    <row r="27" spans="1:22" ht="21.75" customHeight="1" x14ac:dyDescent="0.2">
      <c r="A27" s="177"/>
      <c r="B27" s="163" t="s">
        <v>181</v>
      </c>
      <c r="C27" s="728" t="s">
        <v>167</v>
      </c>
      <c r="D27" s="728"/>
      <c r="E27" s="728"/>
      <c r="F27" s="728"/>
      <c r="G27" s="728"/>
      <c r="H27" s="728"/>
      <c r="I27" s="728"/>
      <c r="J27" s="728"/>
      <c r="K27" s="176"/>
      <c r="L27" s="769">
        <v>33338</v>
      </c>
      <c r="M27" s="769"/>
      <c r="N27" s="507"/>
      <c r="O27" s="508"/>
      <c r="P27" s="13"/>
    </row>
    <row r="28" spans="1:22" ht="21.75" customHeight="1" x14ac:dyDescent="0.2">
      <c r="A28" s="177"/>
      <c r="B28" s="163" t="s">
        <v>182</v>
      </c>
      <c r="C28" s="728" t="s">
        <v>192</v>
      </c>
      <c r="D28" s="728"/>
      <c r="E28" s="728"/>
      <c r="F28" s="728"/>
      <c r="G28" s="728"/>
      <c r="H28" s="728"/>
      <c r="I28" s="728"/>
      <c r="J28" s="728"/>
      <c r="K28" s="176"/>
      <c r="L28" s="769"/>
      <c r="M28" s="769"/>
      <c r="N28" s="507"/>
      <c r="O28" s="508"/>
      <c r="P28" s="13"/>
    </row>
    <row r="29" spans="1:22" ht="21.75" customHeight="1" x14ac:dyDescent="0.2">
      <c r="A29" s="177"/>
      <c r="B29" s="163" t="s">
        <v>183</v>
      </c>
      <c r="C29" s="728" t="s">
        <v>193</v>
      </c>
      <c r="D29" s="728"/>
      <c r="E29" s="728"/>
      <c r="F29" s="728"/>
      <c r="G29" s="728"/>
      <c r="H29" s="728"/>
      <c r="I29" s="728"/>
      <c r="J29" s="728"/>
      <c r="K29" s="457"/>
      <c r="L29" s="772"/>
      <c r="M29" s="772"/>
      <c r="N29" s="804">
        <f>SUM(L14:M28)</f>
        <v>1083556</v>
      </c>
      <c r="O29" s="805"/>
      <c r="P29" s="13"/>
      <c r="T29" s="744"/>
      <c r="U29" s="744"/>
      <c r="V29" s="744"/>
    </row>
    <row r="30" spans="1:22" ht="6" customHeight="1" thickBot="1" x14ac:dyDescent="0.25">
      <c r="A30" s="177"/>
      <c r="B30" s="457"/>
      <c r="C30" s="185"/>
      <c r="D30" s="185"/>
      <c r="E30" s="185"/>
      <c r="F30" s="185"/>
      <c r="G30" s="185"/>
      <c r="H30" s="185"/>
      <c r="I30" s="185"/>
      <c r="J30" s="185"/>
      <c r="K30" s="185"/>
      <c r="L30" s="772"/>
      <c r="M30" s="772"/>
      <c r="N30" s="772"/>
      <c r="O30" s="800"/>
      <c r="P30" s="13"/>
    </row>
    <row r="31" spans="1:22" ht="18" customHeight="1" thickBot="1" x14ac:dyDescent="0.25">
      <c r="A31" s="175" t="s">
        <v>84</v>
      </c>
      <c r="B31" s="803" t="s">
        <v>250</v>
      </c>
      <c r="C31" s="776"/>
      <c r="D31" s="776"/>
      <c r="E31" s="776"/>
      <c r="F31" s="776"/>
      <c r="G31" s="776"/>
      <c r="H31" s="776"/>
      <c r="I31" s="776"/>
      <c r="J31" s="776"/>
      <c r="K31" s="777"/>
      <c r="L31" s="772"/>
      <c r="M31" s="772"/>
      <c r="N31" s="772"/>
      <c r="O31" s="800"/>
      <c r="P31" s="13"/>
    </row>
    <row r="32" spans="1:22" ht="18" customHeight="1" x14ac:dyDescent="0.2">
      <c r="A32" s="177"/>
      <c r="B32" s="163" t="s">
        <v>49</v>
      </c>
      <c r="C32" s="728" t="s">
        <v>194</v>
      </c>
      <c r="D32" s="728"/>
      <c r="E32" s="728"/>
      <c r="F32" s="728"/>
      <c r="G32" s="728"/>
      <c r="H32" s="728"/>
      <c r="I32" s="728"/>
      <c r="J32" s="728"/>
      <c r="K32" s="186"/>
      <c r="L32" s="769"/>
      <c r="M32" s="769"/>
      <c r="N32" s="801"/>
      <c r="O32" s="802"/>
      <c r="P32" s="13"/>
    </row>
    <row r="33" spans="1:16" ht="18" customHeight="1" x14ac:dyDescent="0.2">
      <c r="A33" s="178"/>
      <c r="B33" s="163" t="s">
        <v>50</v>
      </c>
      <c r="C33" s="728" t="s">
        <v>195</v>
      </c>
      <c r="D33" s="728"/>
      <c r="E33" s="728"/>
      <c r="F33" s="728"/>
      <c r="G33" s="728"/>
      <c r="H33" s="728"/>
      <c r="I33" s="728"/>
      <c r="J33" s="728"/>
      <c r="K33" s="176"/>
      <c r="L33" s="769"/>
      <c r="M33" s="769"/>
      <c r="N33" s="798"/>
      <c r="O33" s="799"/>
      <c r="P33" s="13"/>
    </row>
    <row r="34" spans="1:16" ht="18" customHeight="1" x14ac:dyDescent="0.2">
      <c r="A34" s="506"/>
      <c r="B34" s="163" t="s">
        <v>82</v>
      </c>
      <c r="C34" s="728" t="s">
        <v>196</v>
      </c>
      <c r="D34" s="728"/>
      <c r="E34" s="728"/>
      <c r="F34" s="728"/>
      <c r="G34" s="728"/>
      <c r="H34" s="728"/>
      <c r="I34" s="728"/>
      <c r="J34" s="728"/>
      <c r="K34" s="176"/>
      <c r="L34" s="769"/>
      <c r="M34" s="769"/>
      <c r="N34" s="798"/>
      <c r="O34" s="799"/>
      <c r="P34" s="13"/>
    </row>
    <row r="35" spans="1:16" ht="18" customHeight="1" x14ac:dyDescent="0.2">
      <c r="A35" s="180"/>
      <c r="B35" s="163" t="s">
        <v>51</v>
      </c>
      <c r="C35" s="728" t="s">
        <v>197</v>
      </c>
      <c r="D35" s="728"/>
      <c r="E35" s="728"/>
      <c r="F35" s="728"/>
      <c r="G35" s="728"/>
      <c r="H35" s="728"/>
      <c r="I35" s="728"/>
      <c r="J35" s="728"/>
      <c r="K35" s="176"/>
      <c r="L35" s="769"/>
      <c r="M35" s="769"/>
      <c r="N35" s="798"/>
      <c r="O35" s="799"/>
      <c r="P35" s="13"/>
    </row>
    <row r="36" spans="1:16" s="166" customFormat="1" ht="19.5" customHeight="1" x14ac:dyDescent="0.2">
      <c r="A36" s="177"/>
      <c r="B36" s="163" t="s">
        <v>156</v>
      </c>
      <c r="C36" s="728" t="s">
        <v>198</v>
      </c>
      <c r="D36" s="728"/>
      <c r="E36" s="728"/>
      <c r="F36" s="728"/>
      <c r="G36" s="728"/>
      <c r="H36" s="728"/>
      <c r="I36" s="728"/>
      <c r="J36" s="728"/>
      <c r="K36" s="176"/>
      <c r="L36" s="769"/>
      <c r="M36" s="769"/>
      <c r="N36" s="798"/>
      <c r="O36" s="799"/>
      <c r="P36" s="165"/>
    </row>
    <row r="37" spans="1:16" s="168" customFormat="1" ht="17.25" customHeight="1" x14ac:dyDescent="0.2">
      <c r="A37" s="177"/>
      <c r="B37" s="163" t="s">
        <v>55</v>
      </c>
      <c r="C37" s="728" t="s">
        <v>199</v>
      </c>
      <c r="D37" s="728"/>
      <c r="E37" s="728"/>
      <c r="F37" s="728"/>
      <c r="G37" s="728"/>
      <c r="H37" s="728"/>
      <c r="I37" s="728"/>
      <c r="J37" s="728"/>
      <c r="K37" s="176"/>
      <c r="L37" s="773"/>
      <c r="M37" s="774"/>
      <c r="N37" s="796"/>
      <c r="O37" s="797"/>
      <c r="P37" s="167"/>
    </row>
    <row r="38" spans="1:16" s="168" customFormat="1" ht="21" customHeight="1" x14ac:dyDescent="0.2">
      <c r="A38" s="177"/>
      <c r="B38" s="163" t="s">
        <v>56</v>
      </c>
      <c r="C38" s="728" t="s">
        <v>160</v>
      </c>
      <c r="D38" s="728"/>
      <c r="E38" s="728"/>
      <c r="F38" s="728"/>
      <c r="G38" s="728"/>
      <c r="H38" s="728"/>
      <c r="I38" s="728"/>
      <c r="J38" s="728"/>
      <c r="K38" s="457"/>
      <c r="L38" s="772"/>
      <c r="M38" s="772"/>
      <c r="N38" s="794">
        <f>SUM(L32:M37)</f>
        <v>0</v>
      </c>
      <c r="O38" s="795"/>
      <c r="P38" s="167"/>
    </row>
    <row r="39" spans="1:16" ht="9" customHeight="1" thickBot="1" x14ac:dyDescent="0.25">
      <c r="A39" s="8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361"/>
      <c r="O39" s="362"/>
    </row>
    <row r="40" spans="1:16" ht="31.5" customHeight="1" thickBot="1" x14ac:dyDescent="0.25">
      <c r="A40" s="175" t="s">
        <v>91</v>
      </c>
      <c r="B40" s="790" t="s">
        <v>200</v>
      </c>
      <c r="C40" s="791"/>
      <c r="D40" s="791"/>
      <c r="E40" s="791"/>
      <c r="F40" s="791"/>
      <c r="G40" s="791"/>
      <c r="H40" s="791"/>
      <c r="I40" s="791"/>
      <c r="J40" s="791"/>
      <c r="K40" s="792"/>
      <c r="L40" s="182"/>
      <c r="M40" s="182"/>
      <c r="N40" s="763">
        <f>N29+N38</f>
        <v>1083556</v>
      </c>
      <c r="O40" s="793"/>
    </row>
    <row r="41" spans="1:16" ht="13.5" thickBot="1" x14ac:dyDescent="0.25">
      <c r="A41" s="181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3"/>
    </row>
    <row r="42" spans="1:16" ht="13.5" thickBot="1" x14ac:dyDescent="0.25">
      <c r="A42" s="181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3"/>
    </row>
  </sheetData>
  <sheetProtection password="E1AE" sheet="1"/>
  <mergeCells count="79">
    <mergeCell ref="A1:O1"/>
    <mergeCell ref="A2:O2"/>
    <mergeCell ref="A3:O3"/>
    <mergeCell ref="A4:O4"/>
    <mergeCell ref="E6:G6"/>
    <mergeCell ref="L6:N6"/>
    <mergeCell ref="D8:O8"/>
    <mergeCell ref="A9:O9"/>
    <mergeCell ref="A12:O12"/>
    <mergeCell ref="L13:M13"/>
    <mergeCell ref="N13:O13"/>
    <mergeCell ref="B13:K13"/>
    <mergeCell ref="C14:K14"/>
    <mergeCell ref="L14:M14"/>
    <mergeCell ref="N14:O14"/>
    <mergeCell ref="C15:K15"/>
    <mergeCell ref="L15:M15"/>
    <mergeCell ref="N15:O15"/>
    <mergeCell ref="L18:M18"/>
    <mergeCell ref="N18:O18"/>
    <mergeCell ref="C18:J18"/>
    <mergeCell ref="C32:J32"/>
    <mergeCell ref="L16:M16"/>
    <mergeCell ref="N16:O16"/>
    <mergeCell ref="L17:M17"/>
    <mergeCell ref="N17:O17"/>
    <mergeCell ref="C16:J16"/>
    <mergeCell ref="C17:J17"/>
    <mergeCell ref="C25:J25"/>
    <mergeCell ref="L25:M25"/>
    <mergeCell ref="L28:M28"/>
    <mergeCell ref="C28:J28"/>
    <mergeCell ref="C21:J21"/>
    <mergeCell ref="C22:J22"/>
    <mergeCell ref="T29:V29"/>
    <mergeCell ref="L30:M30"/>
    <mergeCell ref="N30:O30"/>
    <mergeCell ref="C29:J29"/>
    <mergeCell ref="B31:K31"/>
    <mergeCell ref="L29:M29"/>
    <mergeCell ref="N29:O29"/>
    <mergeCell ref="L34:M34"/>
    <mergeCell ref="N34:O34"/>
    <mergeCell ref="C26:J26"/>
    <mergeCell ref="C27:J27"/>
    <mergeCell ref="L26:M26"/>
    <mergeCell ref="L27:M27"/>
    <mergeCell ref="L31:M31"/>
    <mergeCell ref="C34:J34"/>
    <mergeCell ref="C33:J33"/>
    <mergeCell ref="N31:O31"/>
    <mergeCell ref="L32:M32"/>
    <mergeCell ref="N32:O32"/>
    <mergeCell ref="L33:M33"/>
    <mergeCell ref="N33:O33"/>
    <mergeCell ref="C37:J37"/>
    <mergeCell ref="L37:M37"/>
    <mergeCell ref="N37:O37"/>
    <mergeCell ref="C38:J38"/>
    <mergeCell ref="L35:M35"/>
    <mergeCell ref="N35:O35"/>
    <mergeCell ref="L36:M36"/>
    <mergeCell ref="N36:O36"/>
    <mergeCell ref="B40:K40"/>
    <mergeCell ref="N40:O40"/>
    <mergeCell ref="L19:M19"/>
    <mergeCell ref="L20:M20"/>
    <mergeCell ref="L21:M21"/>
    <mergeCell ref="L22:M22"/>
    <mergeCell ref="L23:M23"/>
    <mergeCell ref="L24:M24"/>
    <mergeCell ref="C19:J19"/>
    <mergeCell ref="C20:J20"/>
    <mergeCell ref="C23:J23"/>
    <mergeCell ref="C24:J24"/>
    <mergeCell ref="L38:M38"/>
    <mergeCell ref="N38:O38"/>
    <mergeCell ref="C35:J35"/>
    <mergeCell ref="C36:J36"/>
  </mergeCells>
  <printOptions horizontalCentered="1" verticalCentered="1"/>
  <pageMargins left="0.25" right="0.25" top="0.5" bottom="0" header="0.5" footer="0.25"/>
  <pageSetup scale="90" orientation="portrait" r:id="rId1"/>
  <headerFooter alignWithMargins="0">
    <oddFooter>&amp;LDSS-16 10-24-2016&amp;RPage 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"/>
  <sheetViews>
    <sheetView zoomScaleNormal="100" workbookViewId="0">
      <selection sqref="A1:J1"/>
    </sheetView>
  </sheetViews>
  <sheetFormatPr defaultColWidth="9.7109375" defaultRowHeight="12.75" x14ac:dyDescent="0.2"/>
  <cols>
    <col min="1" max="1" width="4.7109375" style="125" customWidth="1"/>
    <col min="2" max="2" width="13.5703125" style="22" customWidth="1"/>
    <col min="3" max="3" width="35.140625" style="22" customWidth="1"/>
    <col min="4" max="4" width="13" style="22" customWidth="1"/>
    <col min="5" max="5" width="12.42578125" style="31" customWidth="1"/>
    <col min="6" max="6" width="12.140625" style="22" customWidth="1"/>
    <col min="7" max="7" width="11.7109375" style="22" customWidth="1"/>
    <col min="8" max="8" width="13.42578125" style="22" customWidth="1"/>
    <col min="9" max="9" width="11.28515625" style="22" customWidth="1"/>
    <col min="10" max="10" width="14.140625" style="22" customWidth="1"/>
    <col min="11" max="16384" width="9.7109375" style="22"/>
  </cols>
  <sheetData>
    <row r="1" spans="1:19" s="18" customFormat="1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75"/>
      <c r="L1" s="75"/>
      <c r="M1" s="75"/>
      <c r="N1" s="75"/>
      <c r="O1" s="75"/>
    </row>
    <row r="2" spans="1:19" s="18" customFormat="1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75"/>
      <c r="L2" s="75"/>
      <c r="M2" s="75"/>
      <c r="N2" s="75"/>
      <c r="O2" s="75"/>
    </row>
    <row r="3" spans="1:19" s="18" customFormat="1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75"/>
      <c r="L3" s="75"/>
      <c r="M3" s="75"/>
      <c r="N3" s="75"/>
      <c r="O3" s="75"/>
    </row>
    <row r="4" spans="1:19" s="18" customFormat="1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75"/>
      <c r="L4" s="75"/>
      <c r="M4" s="75"/>
      <c r="N4" s="75"/>
      <c r="O4" s="75"/>
    </row>
    <row r="5" spans="1:19" s="18" customFormat="1" ht="13.5" thickBot="1" x14ac:dyDescent="0.25">
      <c r="A5" s="151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2">
      <c r="A6" s="152"/>
      <c r="B6" s="77" t="s">
        <v>54</v>
      </c>
      <c r="C6" s="78"/>
      <c r="D6" s="78" t="s">
        <v>6</v>
      </c>
      <c r="E6" s="644">
        <f>'P1 Info &amp; Certification'!L20</f>
        <v>44013</v>
      </c>
      <c r="F6" s="644"/>
      <c r="G6" s="96"/>
      <c r="H6" s="95" t="s">
        <v>7</v>
      </c>
      <c r="I6" s="644">
        <f>'P1 Info &amp; Certification'!N20</f>
        <v>44377</v>
      </c>
      <c r="J6" s="658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2">
      <c r="A7" s="238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25">
      <c r="A8" s="154"/>
      <c r="B8" s="445" t="s">
        <v>59</v>
      </c>
      <c r="C8" s="678" t="str">
        <f>'P1 Info &amp; Certification'!E12</f>
        <v>Charter Oak Health Center, Inc.</v>
      </c>
      <c r="D8" s="678"/>
      <c r="E8" s="678"/>
      <c r="F8" s="678"/>
      <c r="G8" s="678"/>
      <c r="H8" s="678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2">
      <c r="A9" s="17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25">
      <c r="A10" s="17"/>
      <c r="B10" s="19"/>
      <c r="C10" s="19"/>
      <c r="D10" s="19"/>
      <c r="E10" s="20"/>
      <c r="F10" s="19"/>
      <c r="G10" s="21"/>
      <c r="H10" s="19"/>
      <c r="I10" s="19"/>
      <c r="J10" s="17" t="s">
        <v>220</v>
      </c>
    </row>
    <row r="11" spans="1:19" s="18" customFormat="1" ht="19.5" customHeight="1" x14ac:dyDescent="0.25">
      <c r="A11" s="665" t="s">
        <v>290</v>
      </c>
      <c r="B11" s="666"/>
      <c r="C11" s="666"/>
      <c r="D11" s="666"/>
      <c r="E11" s="666"/>
      <c r="F11" s="666"/>
      <c r="G11" s="666"/>
      <c r="H11" s="666"/>
      <c r="I11" s="666"/>
      <c r="J11" s="667"/>
    </row>
    <row r="12" spans="1:19" s="18" customFormat="1" ht="13.5" thickBot="1" x14ac:dyDescent="0.25">
      <c r="A12" s="239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" customHeight="1" x14ac:dyDescent="0.2">
      <c r="A13" s="240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" customHeight="1" x14ac:dyDescent="0.2">
      <c r="A14" s="672" t="s">
        <v>74</v>
      </c>
      <c r="B14" s="673"/>
      <c r="C14" s="674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" customHeight="1" x14ac:dyDescent="0.2">
      <c r="A15" s="672"/>
      <c r="B15" s="673"/>
      <c r="C15" s="674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" customHeight="1" thickBot="1" x14ac:dyDescent="0.25">
      <c r="A16" s="241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2" ht="12" customHeight="1" x14ac:dyDescent="0.2">
      <c r="A17" s="213" t="s">
        <v>84</v>
      </c>
      <c r="B17" s="664" t="s">
        <v>252</v>
      </c>
      <c r="C17" s="664"/>
      <c r="D17" s="8"/>
      <c r="E17" s="9"/>
      <c r="F17" s="8"/>
      <c r="G17" s="8"/>
      <c r="H17" s="8"/>
      <c r="I17" s="8"/>
      <c r="J17" s="215"/>
    </row>
    <row r="18" spans="1:12" ht="12" customHeight="1" x14ac:dyDescent="0.2">
      <c r="A18" s="244" t="s">
        <v>49</v>
      </c>
      <c r="B18" s="670" t="s">
        <v>67</v>
      </c>
      <c r="C18" s="671"/>
      <c r="D18" s="100"/>
      <c r="E18" s="101"/>
      <c r="F18" s="100"/>
      <c r="G18" s="100"/>
      <c r="H18" s="8"/>
      <c r="I18" s="100"/>
      <c r="J18" s="217"/>
      <c r="L18" s="22" t="s">
        <v>2</v>
      </c>
    </row>
    <row r="19" spans="1:12" x14ac:dyDescent="0.2">
      <c r="A19" s="218" t="s">
        <v>70</v>
      </c>
      <c r="B19" s="668" t="s">
        <v>86</v>
      </c>
      <c r="C19" s="669"/>
      <c r="D19" s="34">
        <v>589844</v>
      </c>
      <c r="E19" s="34">
        <f>92252+135696</f>
        <v>227948</v>
      </c>
      <c r="F19" s="35">
        <f>SUM(D19:E19)</f>
        <v>817792</v>
      </c>
      <c r="G19" s="34"/>
      <c r="H19" s="36">
        <f t="shared" ref="H19:H34" si="0">F19+G19</f>
        <v>817792</v>
      </c>
      <c r="I19" s="37"/>
      <c r="J19" s="219">
        <f t="shared" ref="J19:J34" si="1">H19+I19</f>
        <v>817792</v>
      </c>
    </row>
    <row r="20" spans="1:12" x14ac:dyDescent="0.2">
      <c r="A20" s="220" t="s">
        <v>71</v>
      </c>
      <c r="B20" s="659" t="s">
        <v>87</v>
      </c>
      <c r="C20" s="660"/>
      <c r="D20" s="38">
        <v>184260</v>
      </c>
      <c r="E20" s="38">
        <f>D20*0.1564</f>
        <v>28818.264000000003</v>
      </c>
      <c r="F20" s="40">
        <f t="shared" ref="F20:F33" si="2">SUM(D20:E20)</f>
        <v>213078.264</v>
      </c>
      <c r="G20" s="38"/>
      <c r="H20" s="36">
        <f t="shared" si="0"/>
        <v>213078.264</v>
      </c>
      <c r="I20" s="39"/>
      <c r="J20" s="221">
        <f t="shared" si="1"/>
        <v>213078.264</v>
      </c>
    </row>
    <row r="21" spans="1:12" x14ac:dyDescent="0.2">
      <c r="A21" s="220" t="s">
        <v>72</v>
      </c>
      <c r="B21" s="441" t="s">
        <v>69</v>
      </c>
      <c r="C21" s="442"/>
      <c r="D21" s="38"/>
      <c r="E21" s="38"/>
      <c r="F21" s="40"/>
      <c r="G21" s="38"/>
      <c r="H21" s="36"/>
      <c r="I21" s="39"/>
      <c r="J21" s="221"/>
    </row>
    <row r="22" spans="1:12" x14ac:dyDescent="0.2">
      <c r="A22" s="220"/>
      <c r="B22" s="137"/>
      <c r="C22" s="460" t="s">
        <v>372</v>
      </c>
      <c r="D22" s="38">
        <v>243502</v>
      </c>
      <c r="E22" s="38">
        <f>D22*0.1564</f>
        <v>38083.712800000001</v>
      </c>
      <c r="F22" s="40">
        <f t="shared" si="2"/>
        <v>281585.71279999998</v>
      </c>
      <c r="G22" s="38"/>
      <c r="H22" s="36">
        <f t="shared" si="0"/>
        <v>281585.71279999998</v>
      </c>
      <c r="I22" s="39"/>
      <c r="J22" s="221">
        <f t="shared" si="1"/>
        <v>281585.71279999998</v>
      </c>
    </row>
    <row r="23" spans="1:12" x14ac:dyDescent="0.2">
      <c r="A23" s="220"/>
      <c r="B23" s="137"/>
      <c r="C23" s="460"/>
      <c r="D23" s="38"/>
      <c r="E23" s="38"/>
      <c r="F23" s="40">
        <f t="shared" si="2"/>
        <v>0</v>
      </c>
      <c r="G23" s="38"/>
      <c r="H23" s="36">
        <f t="shared" si="0"/>
        <v>0</v>
      </c>
      <c r="I23" s="39"/>
      <c r="J23" s="221">
        <f t="shared" si="1"/>
        <v>0</v>
      </c>
    </row>
    <row r="24" spans="1:12" x14ac:dyDescent="0.2">
      <c r="A24" s="220"/>
      <c r="B24" s="26"/>
      <c r="C24" s="461"/>
      <c r="D24" s="38"/>
      <c r="E24" s="38"/>
      <c r="F24" s="40">
        <f t="shared" si="2"/>
        <v>0</v>
      </c>
      <c r="G24" s="38"/>
      <c r="H24" s="36">
        <f t="shared" si="0"/>
        <v>0</v>
      </c>
      <c r="I24" s="39"/>
      <c r="J24" s="221">
        <f t="shared" si="1"/>
        <v>0</v>
      </c>
    </row>
    <row r="25" spans="1:12" x14ac:dyDescent="0.2">
      <c r="A25" s="220"/>
      <c r="B25" s="137"/>
      <c r="C25" s="462"/>
      <c r="D25" s="38"/>
      <c r="E25" s="38"/>
      <c r="F25" s="40">
        <f t="shared" si="2"/>
        <v>0</v>
      </c>
      <c r="G25" s="38"/>
      <c r="H25" s="36">
        <f t="shared" si="0"/>
        <v>0</v>
      </c>
      <c r="I25" s="39"/>
      <c r="J25" s="221">
        <f t="shared" si="1"/>
        <v>0</v>
      </c>
    </row>
    <row r="26" spans="1:12" x14ac:dyDescent="0.2">
      <c r="A26" s="220"/>
      <c r="B26" s="137"/>
      <c r="C26" s="460"/>
      <c r="D26" s="38"/>
      <c r="E26" s="38"/>
      <c r="F26" s="40">
        <f t="shared" si="2"/>
        <v>0</v>
      </c>
      <c r="G26" s="38"/>
      <c r="H26" s="36">
        <f t="shared" si="0"/>
        <v>0</v>
      </c>
      <c r="I26" s="39"/>
      <c r="J26" s="221">
        <f t="shared" si="1"/>
        <v>0</v>
      </c>
    </row>
    <row r="27" spans="1:12" x14ac:dyDescent="0.2">
      <c r="A27" s="220"/>
      <c r="B27" s="137"/>
      <c r="C27" s="462"/>
      <c r="D27" s="38"/>
      <c r="E27" s="38"/>
      <c r="F27" s="40">
        <f t="shared" si="2"/>
        <v>0</v>
      </c>
      <c r="G27" s="38"/>
      <c r="H27" s="36">
        <f t="shared" si="0"/>
        <v>0</v>
      </c>
      <c r="I27" s="39"/>
      <c r="J27" s="221">
        <f t="shared" si="1"/>
        <v>0</v>
      </c>
    </row>
    <row r="28" spans="1:12" x14ac:dyDescent="0.2">
      <c r="A28" s="220"/>
      <c r="B28" s="137"/>
      <c r="C28" s="462"/>
      <c r="D28" s="38"/>
      <c r="E28" s="38"/>
      <c r="F28" s="40">
        <f t="shared" si="2"/>
        <v>0</v>
      </c>
      <c r="G28" s="38"/>
      <c r="H28" s="36">
        <f t="shared" si="0"/>
        <v>0</v>
      </c>
      <c r="I28" s="39"/>
      <c r="J28" s="221">
        <f t="shared" si="1"/>
        <v>0</v>
      </c>
    </row>
    <row r="29" spans="1:12" x14ac:dyDescent="0.2">
      <c r="A29" s="220"/>
      <c r="B29" s="137"/>
      <c r="C29" s="462"/>
      <c r="D29" s="38"/>
      <c r="E29" s="38"/>
      <c r="F29" s="40">
        <f t="shared" si="2"/>
        <v>0</v>
      </c>
      <c r="G29" s="38"/>
      <c r="H29" s="36">
        <f t="shared" si="0"/>
        <v>0</v>
      </c>
      <c r="I29" s="39"/>
      <c r="J29" s="221">
        <f t="shared" si="1"/>
        <v>0</v>
      </c>
    </row>
    <row r="30" spans="1:12" x14ac:dyDescent="0.2">
      <c r="A30" s="220"/>
      <c r="B30" s="27"/>
      <c r="C30" s="462"/>
      <c r="D30" s="38"/>
      <c r="E30" s="38"/>
      <c r="F30" s="40">
        <f t="shared" si="2"/>
        <v>0</v>
      </c>
      <c r="G30" s="38"/>
      <c r="H30" s="36">
        <f t="shared" si="0"/>
        <v>0</v>
      </c>
      <c r="I30" s="39"/>
      <c r="J30" s="221">
        <f t="shared" si="1"/>
        <v>0</v>
      </c>
    </row>
    <row r="31" spans="1:12" x14ac:dyDescent="0.2">
      <c r="A31" s="220"/>
      <c r="B31" s="137"/>
      <c r="C31" s="462"/>
      <c r="D31" s="38"/>
      <c r="E31" s="38"/>
      <c r="F31" s="40">
        <f t="shared" si="2"/>
        <v>0</v>
      </c>
      <c r="G31" s="38"/>
      <c r="H31" s="40">
        <f t="shared" si="0"/>
        <v>0</v>
      </c>
      <c r="I31" s="38"/>
      <c r="J31" s="222">
        <f t="shared" si="1"/>
        <v>0</v>
      </c>
      <c r="K31" s="33"/>
    </row>
    <row r="32" spans="1:12" x14ac:dyDescent="0.2">
      <c r="A32" s="220"/>
      <c r="B32" s="137"/>
      <c r="C32" s="462"/>
      <c r="D32" s="38"/>
      <c r="E32" s="38"/>
      <c r="F32" s="40">
        <f t="shared" si="2"/>
        <v>0</v>
      </c>
      <c r="G32" s="38"/>
      <c r="H32" s="40">
        <f t="shared" si="0"/>
        <v>0</v>
      </c>
      <c r="I32" s="38"/>
      <c r="J32" s="222">
        <f t="shared" si="1"/>
        <v>0</v>
      </c>
      <c r="K32" s="33"/>
    </row>
    <row r="33" spans="1:11" ht="12.75" customHeight="1" x14ac:dyDescent="0.2">
      <c r="A33" s="223"/>
      <c r="B33" s="25"/>
      <c r="C33" s="462" t="s">
        <v>435</v>
      </c>
      <c r="D33" s="38"/>
      <c r="E33" s="38"/>
      <c r="F33" s="40">
        <f t="shared" si="2"/>
        <v>0</v>
      </c>
      <c r="G33" s="38">
        <v>-818987</v>
      </c>
      <c r="H33" s="40">
        <f t="shared" si="0"/>
        <v>-818987</v>
      </c>
      <c r="I33" s="38"/>
      <c r="J33" s="222">
        <f t="shared" si="1"/>
        <v>-818987</v>
      </c>
      <c r="K33" s="33"/>
    </row>
    <row r="34" spans="1:11" ht="12.75" customHeight="1" x14ac:dyDescent="0.2">
      <c r="A34" s="223"/>
      <c r="B34" s="110"/>
      <c r="C34" s="103"/>
      <c r="D34" s="104"/>
      <c r="E34" s="41"/>
      <c r="F34" s="40">
        <f>SUM(D34:E34)</f>
        <v>0</v>
      </c>
      <c r="G34" s="41"/>
      <c r="H34" s="40">
        <f t="shared" si="0"/>
        <v>0</v>
      </c>
      <c r="I34" s="41"/>
      <c r="J34" s="222">
        <f t="shared" si="1"/>
        <v>0</v>
      </c>
      <c r="K34" s="33"/>
    </row>
    <row r="35" spans="1:11" s="126" customFormat="1" x14ac:dyDescent="0.2">
      <c r="A35" s="224" t="s">
        <v>73</v>
      </c>
      <c r="B35" s="661" t="s">
        <v>101</v>
      </c>
      <c r="C35" s="662"/>
      <c r="D35" s="129">
        <f t="shared" ref="D35:J35" si="3">SUM(D19:D34)</f>
        <v>1017606</v>
      </c>
      <c r="E35" s="129">
        <f t="shared" si="3"/>
        <v>294849.9768</v>
      </c>
      <c r="F35" s="129">
        <f t="shared" si="3"/>
        <v>1312455.9767999998</v>
      </c>
      <c r="G35" s="129">
        <f t="shared" si="3"/>
        <v>-818987</v>
      </c>
      <c r="H35" s="129">
        <f t="shared" si="3"/>
        <v>493468.97679999983</v>
      </c>
      <c r="I35" s="129">
        <f t="shared" si="3"/>
        <v>0</v>
      </c>
      <c r="J35" s="225">
        <f t="shared" si="3"/>
        <v>493468.97679999983</v>
      </c>
    </row>
    <row r="36" spans="1:11" ht="12" customHeight="1" x14ac:dyDescent="0.2">
      <c r="A36" s="245">
        <v>2</v>
      </c>
      <c r="B36" s="7" t="s">
        <v>221</v>
      </c>
      <c r="C36" s="7"/>
      <c r="D36" s="8"/>
      <c r="E36" s="9"/>
      <c r="F36" s="8"/>
      <c r="G36" s="8"/>
      <c r="H36" s="8"/>
      <c r="I36" s="8"/>
      <c r="J36" s="215"/>
    </row>
    <row r="37" spans="1:11" x14ac:dyDescent="0.2">
      <c r="A37" s="218" t="s">
        <v>70</v>
      </c>
      <c r="B37" s="444" t="s">
        <v>222</v>
      </c>
      <c r="C37" s="442"/>
      <c r="D37" s="29"/>
      <c r="E37" s="29">
        <v>37744</v>
      </c>
      <c r="F37" s="35">
        <f>SUM(D37:E37)</f>
        <v>37744</v>
      </c>
      <c r="G37" s="29"/>
      <c r="H37" s="28">
        <f t="shared" ref="H37:H46" si="4">F37+G37</f>
        <v>37744</v>
      </c>
      <c r="I37" s="29"/>
      <c r="J37" s="227">
        <f t="shared" ref="J37:J46" si="5">H37+I37</f>
        <v>37744</v>
      </c>
    </row>
    <row r="38" spans="1:11" x14ac:dyDescent="0.2">
      <c r="A38" s="220" t="s">
        <v>71</v>
      </c>
      <c r="B38" s="441" t="s">
        <v>77</v>
      </c>
      <c r="C38" s="446"/>
      <c r="D38" s="29"/>
      <c r="E38" s="29"/>
      <c r="F38" s="40">
        <f t="shared" ref="F38:F45" si="6">SUM(D38:E38)</f>
        <v>0</v>
      </c>
      <c r="G38" s="29"/>
      <c r="H38" s="28">
        <f t="shared" si="4"/>
        <v>0</v>
      </c>
      <c r="I38" s="29"/>
      <c r="J38" s="227">
        <f t="shared" si="5"/>
        <v>0</v>
      </c>
    </row>
    <row r="39" spans="1:11" x14ac:dyDescent="0.2">
      <c r="A39" s="220" t="s">
        <v>72</v>
      </c>
      <c r="B39" s="23" t="s">
        <v>88</v>
      </c>
      <c r="C39" s="23"/>
      <c r="D39" s="29"/>
      <c r="E39" s="29">
        <v>17032</v>
      </c>
      <c r="F39" s="40">
        <f t="shared" si="6"/>
        <v>17032</v>
      </c>
      <c r="G39" s="29"/>
      <c r="H39" s="28">
        <f t="shared" si="4"/>
        <v>17032</v>
      </c>
      <c r="I39" s="29"/>
      <c r="J39" s="227">
        <f t="shared" si="5"/>
        <v>17032</v>
      </c>
    </row>
    <row r="40" spans="1:11" x14ac:dyDescent="0.2">
      <c r="A40" s="220" t="s">
        <v>73</v>
      </c>
      <c r="B40" s="23" t="s">
        <v>79</v>
      </c>
      <c r="C40" s="23"/>
      <c r="D40" s="29"/>
      <c r="E40" s="29"/>
      <c r="F40" s="40">
        <f t="shared" si="6"/>
        <v>0</v>
      </c>
      <c r="G40" s="29"/>
      <c r="H40" s="28">
        <f t="shared" si="4"/>
        <v>0</v>
      </c>
      <c r="I40" s="29"/>
      <c r="J40" s="227">
        <f t="shared" si="5"/>
        <v>0</v>
      </c>
    </row>
    <row r="41" spans="1:11" x14ac:dyDescent="0.2">
      <c r="A41" s="220" t="s">
        <v>80</v>
      </c>
      <c r="B41" s="659" t="s">
        <v>69</v>
      </c>
      <c r="C41" s="660"/>
      <c r="D41" s="29"/>
      <c r="E41" s="29"/>
      <c r="F41" s="40"/>
      <c r="G41" s="29"/>
      <c r="H41" s="28"/>
      <c r="I41" s="29"/>
      <c r="J41" s="227"/>
    </row>
    <row r="42" spans="1:11" x14ac:dyDescent="0.2">
      <c r="A42" s="220"/>
      <c r="B42" s="137"/>
      <c r="C42" s="460" t="s">
        <v>373</v>
      </c>
      <c r="D42" s="29"/>
      <c r="E42" s="29">
        <v>19494</v>
      </c>
      <c r="F42" s="40">
        <f t="shared" si="6"/>
        <v>19494</v>
      </c>
      <c r="G42" s="29"/>
      <c r="H42" s="28">
        <f t="shared" si="4"/>
        <v>19494</v>
      </c>
      <c r="I42" s="29"/>
      <c r="J42" s="227">
        <f t="shared" si="5"/>
        <v>19494</v>
      </c>
    </row>
    <row r="43" spans="1:11" x14ac:dyDescent="0.2">
      <c r="A43" s="220"/>
      <c r="B43" s="26"/>
      <c r="C43" s="461" t="s">
        <v>393</v>
      </c>
      <c r="D43" s="29"/>
      <c r="E43" s="29">
        <v>2470</v>
      </c>
      <c r="F43" s="40">
        <f t="shared" si="6"/>
        <v>2470</v>
      </c>
      <c r="G43" s="29"/>
      <c r="H43" s="28">
        <f t="shared" si="4"/>
        <v>2470</v>
      </c>
      <c r="I43" s="29"/>
      <c r="J43" s="227">
        <f t="shared" si="5"/>
        <v>2470</v>
      </c>
    </row>
    <row r="44" spans="1:11" x14ac:dyDescent="0.2">
      <c r="A44" s="223"/>
      <c r="B44" s="137"/>
      <c r="C44" s="462" t="s">
        <v>394</v>
      </c>
      <c r="D44" s="29"/>
      <c r="E44" s="29">
        <v>188218</v>
      </c>
      <c r="F44" s="40">
        <f t="shared" si="6"/>
        <v>188218</v>
      </c>
      <c r="G44" s="29"/>
      <c r="H44" s="28">
        <f t="shared" si="4"/>
        <v>188218</v>
      </c>
      <c r="I44" s="29"/>
      <c r="J44" s="227">
        <f t="shared" si="5"/>
        <v>188218</v>
      </c>
    </row>
    <row r="45" spans="1:11" x14ac:dyDescent="0.2">
      <c r="A45" s="223"/>
      <c r="B45" s="137"/>
      <c r="C45" s="462" t="s">
        <v>392</v>
      </c>
      <c r="D45" s="29"/>
      <c r="E45" s="29">
        <v>44028</v>
      </c>
      <c r="F45" s="40">
        <f t="shared" si="6"/>
        <v>44028</v>
      </c>
      <c r="G45" s="29"/>
      <c r="H45" s="28">
        <f t="shared" si="4"/>
        <v>44028</v>
      </c>
      <c r="I45" s="29"/>
      <c r="J45" s="227">
        <f t="shared" si="5"/>
        <v>44028</v>
      </c>
    </row>
    <row r="46" spans="1:11" x14ac:dyDescent="0.2">
      <c r="A46" s="223"/>
      <c r="B46" s="106"/>
      <c r="C46" s="437" t="s">
        <v>395</v>
      </c>
      <c r="D46" s="105"/>
      <c r="E46" s="29">
        <v>79937</v>
      </c>
      <c r="F46" s="40">
        <f>SUM(D46:E46)</f>
        <v>79937</v>
      </c>
      <c r="G46" s="29"/>
      <c r="H46" s="28">
        <f t="shared" si="4"/>
        <v>79937</v>
      </c>
      <c r="I46" s="29"/>
      <c r="J46" s="227">
        <f t="shared" si="5"/>
        <v>79937</v>
      </c>
    </row>
    <row r="47" spans="1:11" s="126" customFormat="1" x14ac:dyDescent="0.2">
      <c r="A47" s="228" t="s">
        <v>81</v>
      </c>
      <c r="B47" s="111" t="s">
        <v>98</v>
      </c>
      <c r="C47" s="127"/>
      <c r="D47" s="128">
        <f t="shared" ref="D47:J47" si="7">SUM(D37:D46)</f>
        <v>0</v>
      </c>
      <c r="E47" s="128">
        <f t="shared" si="7"/>
        <v>388923</v>
      </c>
      <c r="F47" s="128">
        <f t="shared" si="7"/>
        <v>388923</v>
      </c>
      <c r="G47" s="128">
        <f t="shared" si="7"/>
        <v>0</v>
      </c>
      <c r="H47" s="128">
        <f t="shared" si="7"/>
        <v>388923</v>
      </c>
      <c r="I47" s="128">
        <f t="shared" si="7"/>
        <v>0</v>
      </c>
      <c r="J47" s="229">
        <f t="shared" si="7"/>
        <v>388923</v>
      </c>
    </row>
    <row r="48" spans="1:11" x14ac:dyDescent="0.2">
      <c r="A48" s="230"/>
      <c r="B48" s="10"/>
      <c r="C48" s="107"/>
      <c r="D48" s="109"/>
      <c r="E48" s="109"/>
      <c r="F48" s="109"/>
      <c r="G48" s="109"/>
      <c r="H48" s="109"/>
      <c r="I48" s="109"/>
      <c r="J48" s="231"/>
    </row>
    <row r="49" spans="1:10" s="126" customFormat="1" x14ac:dyDescent="0.2">
      <c r="A49" s="242">
        <v>3</v>
      </c>
      <c r="B49" s="11" t="s">
        <v>336</v>
      </c>
      <c r="C49" s="11"/>
      <c r="D49" s="129">
        <f>D47+D35</f>
        <v>1017606</v>
      </c>
      <c r="E49" s="129">
        <f t="shared" ref="E49:J49" si="8">E47+E35</f>
        <v>683772.97680000006</v>
      </c>
      <c r="F49" s="129">
        <f t="shared" si="8"/>
        <v>1701378.9767999998</v>
      </c>
      <c r="G49" s="129">
        <f t="shared" si="8"/>
        <v>-818987</v>
      </c>
      <c r="H49" s="129">
        <f t="shared" si="8"/>
        <v>882391.97679999983</v>
      </c>
      <c r="I49" s="129">
        <f t="shared" si="8"/>
        <v>0</v>
      </c>
      <c r="J49" s="225">
        <f t="shared" si="8"/>
        <v>882391.97679999983</v>
      </c>
    </row>
    <row r="50" spans="1:10" ht="13.5" thickBot="1" x14ac:dyDescent="0.25">
      <c r="A50" s="243"/>
      <c r="B50" s="234"/>
      <c r="C50" s="234"/>
      <c r="D50" s="235"/>
      <c r="E50" s="235"/>
      <c r="F50" s="235"/>
      <c r="G50" s="235"/>
      <c r="H50" s="235"/>
      <c r="I50" s="235"/>
      <c r="J50" s="237"/>
    </row>
  </sheetData>
  <sheetProtection password="E1AE" sheet="1" formatColumns="0" formatRows="0"/>
  <mergeCells count="15">
    <mergeCell ref="B41:C41"/>
    <mergeCell ref="C8:H8"/>
    <mergeCell ref="B17:C17"/>
    <mergeCell ref="A11:J11"/>
    <mergeCell ref="A14:C15"/>
    <mergeCell ref="B18:C18"/>
    <mergeCell ref="B19:C19"/>
    <mergeCell ref="B20:C20"/>
    <mergeCell ref="B35:C35"/>
    <mergeCell ref="A1:J1"/>
    <mergeCell ref="A2:J2"/>
    <mergeCell ref="A3:J3"/>
    <mergeCell ref="A4:J4"/>
    <mergeCell ref="I6:J6"/>
    <mergeCell ref="E6:F6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 xml:space="preserve">&amp;LDSS-16 10-24-2016&amp;RPage 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8"/>
  <sheetViews>
    <sheetView zoomScale="85" zoomScaleNormal="85" workbookViewId="0">
      <selection sqref="A1:J1"/>
    </sheetView>
  </sheetViews>
  <sheetFormatPr defaultColWidth="9.7109375" defaultRowHeight="12.75" x14ac:dyDescent="0.2"/>
  <cols>
    <col min="1" max="1" width="4.7109375" style="22" customWidth="1"/>
    <col min="2" max="2" width="13.5703125" style="22" customWidth="1"/>
    <col min="3" max="3" width="47.85546875" style="22" customWidth="1"/>
    <col min="4" max="4" width="13" style="22" customWidth="1"/>
    <col min="5" max="5" width="12.42578125" style="31" customWidth="1"/>
    <col min="6" max="6" width="12.140625" style="22" customWidth="1"/>
    <col min="7" max="7" width="11.7109375" style="22" customWidth="1"/>
    <col min="8" max="8" width="13.42578125" style="22" customWidth="1"/>
    <col min="9" max="9" width="11.28515625" style="22" customWidth="1"/>
    <col min="10" max="10" width="14.140625" style="22" customWidth="1"/>
    <col min="11" max="16384" width="9.7109375" style="22"/>
  </cols>
  <sheetData>
    <row r="1" spans="1:19" s="18" customFormat="1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75"/>
      <c r="L1" s="75"/>
      <c r="M1" s="75"/>
      <c r="N1" s="75"/>
      <c r="O1" s="75"/>
    </row>
    <row r="2" spans="1:19" s="18" customFormat="1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75"/>
      <c r="L2" s="75"/>
      <c r="M2" s="75"/>
      <c r="N2" s="75"/>
      <c r="O2" s="75"/>
    </row>
    <row r="3" spans="1:19" s="18" customFormat="1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75"/>
      <c r="L3" s="75"/>
      <c r="M3" s="75"/>
      <c r="N3" s="75"/>
      <c r="O3" s="75"/>
    </row>
    <row r="4" spans="1:19" s="18" customFormat="1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75"/>
      <c r="L4" s="75"/>
      <c r="M4" s="75"/>
      <c r="N4" s="75"/>
      <c r="O4" s="75"/>
    </row>
    <row r="5" spans="1:19" s="18" customFormat="1" ht="13.5" thickBot="1" x14ac:dyDescent="0.25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2">
      <c r="A6" s="93"/>
      <c r="B6" s="77" t="s">
        <v>54</v>
      </c>
      <c r="C6" s="78"/>
      <c r="D6" s="78" t="s">
        <v>6</v>
      </c>
      <c r="E6" s="644">
        <f>'P1 Info &amp; Certification'!L20</f>
        <v>44013</v>
      </c>
      <c r="F6" s="644"/>
      <c r="G6" s="96"/>
      <c r="H6" s="95" t="s">
        <v>7</v>
      </c>
      <c r="I6" s="644">
        <f>'P1 Info &amp; Certification'!N20</f>
        <v>44377</v>
      </c>
      <c r="J6" s="658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2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25">
      <c r="A8" s="97"/>
      <c r="B8" s="445" t="s">
        <v>59</v>
      </c>
      <c r="C8" s="678" t="str">
        <f>'P1 Info &amp; Certification'!E12</f>
        <v>Charter Oak Health Center, Inc.</v>
      </c>
      <c r="D8" s="678"/>
      <c r="E8" s="678"/>
      <c r="F8" s="678"/>
      <c r="G8" s="678"/>
      <c r="H8" s="678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2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2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223</v>
      </c>
    </row>
    <row r="11" spans="1:19" s="18" customFormat="1" ht="19.5" customHeight="1" x14ac:dyDescent="0.25">
      <c r="A11" s="665" t="s">
        <v>290</v>
      </c>
      <c r="B11" s="666"/>
      <c r="C11" s="666"/>
      <c r="D11" s="666"/>
      <c r="E11" s="666"/>
      <c r="F11" s="666"/>
      <c r="G11" s="666"/>
      <c r="H11" s="666"/>
      <c r="I11" s="666"/>
      <c r="J11" s="667"/>
    </row>
    <row r="12" spans="1:19" s="18" customFormat="1" ht="13.5" thickBot="1" x14ac:dyDescent="0.2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" customHeight="1" x14ac:dyDescent="0.2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" customHeight="1" x14ac:dyDescent="0.2">
      <c r="A14" s="672" t="s">
        <v>74</v>
      </c>
      <c r="B14" s="673"/>
      <c r="C14" s="674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" customHeight="1" x14ac:dyDescent="0.2">
      <c r="A15" s="672"/>
      <c r="B15" s="673"/>
      <c r="C15" s="674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" customHeight="1" thickBot="1" x14ac:dyDescent="0.2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6" t="s">
        <v>66</v>
      </c>
    </row>
    <row r="17" spans="1:11" ht="12" customHeight="1" x14ac:dyDescent="0.2">
      <c r="A17" s="213" t="s">
        <v>91</v>
      </c>
      <c r="B17" s="664" t="s">
        <v>253</v>
      </c>
      <c r="C17" s="664"/>
      <c r="D17" s="8"/>
      <c r="E17" s="9"/>
      <c r="F17" s="8"/>
      <c r="G17" s="8"/>
      <c r="H17" s="8"/>
      <c r="I17" s="8"/>
      <c r="J17" s="215"/>
    </row>
    <row r="18" spans="1:11" ht="12" customHeight="1" x14ac:dyDescent="0.2">
      <c r="A18" s="244" t="s">
        <v>49</v>
      </c>
      <c r="B18" s="670" t="s">
        <v>67</v>
      </c>
      <c r="C18" s="671"/>
      <c r="D18" s="100"/>
      <c r="E18" s="101"/>
      <c r="F18" s="100"/>
      <c r="G18" s="100"/>
      <c r="H18" s="8"/>
      <c r="I18" s="100"/>
      <c r="J18" s="217"/>
    </row>
    <row r="19" spans="1:11" x14ac:dyDescent="0.2">
      <c r="A19" s="218" t="s">
        <v>70</v>
      </c>
      <c r="B19" s="668" t="s">
        <v>89</v>
      </c>
      <c r="C19" s="669"/>
      <c r="D19" s="34"/>
      <c r="E19" s="34"/>
      <c r="F19" s="35">
        <f>SUM(D19:E19)</f>
        <v>0</v>
      </c>
      <c r="G19" s="34"/>
      <c r="H19" s="36">
        <f t="shared" ref="H19:H29" si="0">F19+G19</f>
        <v>0</v>
      </c>
      <c r="I19" s="37"/>
      <c r="J19" s="219">
        <f t="shared" ref="J19:J29" si="1">H19+I19</f>
        <v>0</v>
      </c>
    </row>
    <row r="20" spans="1:11" x14ac:dyDescent="0.2">
      <c r="A20" s="220" t="s">
        <v>71</v>
      </c>
      <c r="B20" s="659" t="s">
        <v>90</v>
      </c>
      <c r="C20" s="660"/>
      <c r="D20" s="38"/>
      <c r="E20" s="38">
        <v>286595</v>
      </c>
      <c r="F20" s="36">
        <f>SUM(D20:E20)</f>
        <v>286595</v>
      </c>
      <c r="G20" s="38"/>
      <c r="H20" s="36">
        <f t="shared" si="0"/>
        <v>286595</v>
      </c>
      <c r="I20" s="39"/>
      <c r="J20" s="221">
        <f t="shared" si="1"/>
        <v>286595</v>
      </c>
    </row>
    <row r="21" spans="1:11" x14ac:dyDescent="0.2">
      <c r="A21" s="220" t="s">
        <v>72</v>
      </c>
      <c r="B21" s="441" t="s">
        <v>69</v>
      </c>
      <c r="C21" s="442"/>
      <c r="D21" s="38"/>
      <c r="E21" s="38"/>
      <c r="F21" s="36"/>
      <c r="G21" s="38"/>
      <c r="H21" s="36"/>
      <c r="I21" s="39"/>
      <c r="J21" s="221"/>
    </row>
    <row r="22" spans="1:11" x14ac:dyDescent="0.2">
      <c r="A22" s="220"/>
      <c r="B22" s="465"/>
      <c r="C22" s="460" t="s">
        <v>398</v>
      </c>
      <c r="D22" s="38"/>
      <c r="E22" s="38">
        <v>46644</v>
      </c>
      <c r="F22" s="36">
        <f>SUM(D22:E22)</f>
        <v>46644</v>
      </c>
      <c r="G22" s="38"/>
      <c r="H22" s="36">
        <f t="shared" si="0"/>
        <v>46644</v>
      </c>
      <c r="I22" s="39"/>
      <c r="J22" s="221">
        <f t="shared" si="1"/>
        <v>46644</v>
      </c>
    </row>
    <row r="23" spans="1:11" x14ac:dyDescent="0.2">
      <c r="A23" s="220"/>
      <c r="B23" s="465"/>
      <c r="C23" s="460" t="s">
        <v>404</v>
      </c>
      <c r="D23" s="38"/>
      <c r="E23" s="38">
        <v>133297</v>
      </c>
      <c r="F23" s="36">
        <f t="shared" ref="F23:F28" si="2">SUM(D23:E23)</f>
        <v>133297</v>
      </c>
      <c r="G23" s="38"/>
      <c r="H23" s="36">
        <f t="shared" si="0"/>
        <v>133297</v>
      </c>
      <c r="I23" s="39"/>
      <c r="J23" s="221">
        <f t="shared" si="1"/>
        <v>133297</v>
      </c>
    </row>
    <row r="24" spans="1:11" x14ac:dyDescent="0.2">
      <c r="A24" s="220"/>
      <c r="B24" s="466"/>
      <c r="C24" s="461" t="s">
        <v>399</v>
      </c>
      <c r="D24" s="38"/>
      <c r="E24" s="38">
        <v>389749</v>
      </c>
      <c r="F24" s="36">
        <f t="shared" si="2"/>
        <v>389749</v>
      </c>
      <c r="G24" s="38"/>
      <c r="H24" s="36">
        <f t="shared" si="0"/>
        <v>389749</v>
      </c>
      <c r="I24" s="39"/>
      <c r="J24" s="221">
        <f t="shared" si="1"/>
        <v>389749</v>
      </c>
    </row>
    <row r="25" spans="1:11" x14ac:dyDescent="0.2">
      <c r="A25" s="220"/>
      <c r="B25" s="465"/>
      <c r="C25" s="462"/>
      <c r="D25" s="38"/>
      <c r="E25" s="38"/>
      <c r="F25" s="36">
        <f t="shared" si="2"/>
        <v>0</v>
      </c>
      <c r="G25" s="38"/>
      <c r="H25" s="36">
        <f t="shared" si="0"/>
        <v>0</v>
      </c>
      <c r="I25" s="39"/>
      <c r="J25" s="221">
        <f t="shared" si="1"/>
        <v>0</v>
      </c>
    </row>
    <row r="26" spans="1:11" x14ac:dyDescent="0.2">
      <c r="A26" s="220"/>
      <c r="B26" s="465"/>
      <c r="C26" s="462"/>
      <c r="D26" s="38"/>
      <c r="E26" s="38"/>
      <c r="F26" s="36">
        <f t="shared" si="2"/>
        <v>0</v>
      </c>
      <c r="G26" s="38"/>
      <c r="H26" s="40">
        <f t="shared" si="0"/>
        <v>0</v>
      </c>
      <c r="I26" s="38"/>
      <c r="J26" s="222">
        <f t="shared" si="1"/>
        <v>0</v>
      </c>
      <c r="K26" s="33"/>
    </row>
    <row r="27" spans="1:11" x14ac:dyDescent="0.2">
      <c r="A27" s="220"/>
      <c r="B27" s="465"/>
      <c r="C27" s="462"/>
      <c r="D27" s="38"/>
      <c r="E27" s="38"/>
      <c r="F27" s="36">
        <f t="shared" si="2"/>
        <v>0</v>
      </c>
      <c r="G27" s="38"/>
      <c r="H27" s="40">
        <f t="shared" si="0"/>
        <v>0</v>
      </c>
      <c r="I27" s="38"/>
      <c r="J27" s="222">
        <f t="shared" si="1"/>
        <v>0</v>
      </c>
      <c r="K27" s="33"/>
    </row>
    <row r="28" spans="1:11" ht="12.75" customHeight="1" x14ac:dyDescent="0.2">
      <c r="A28" s="223"/>
      <c r="B28" s="25"/>
      <c r="C28" s="462"/>
      <c r="D28" s="38"/>
      <c r="E28" s="38"/>
      <c r="F28" s="36">
        <f t="shared" si="2"/>
        <v>0</v>
      </c>
      <c r="G28" s="38"/>
      <c r="H28" s="40">
        <f t="shared" si="0"/>
        <v>0</v>
      </c>
      <c r="I28" s="38"/>
      <c r="J28" s="222">
        <f t="shared" si="1"/>
        <v>0</v>
      </c>
      <c r="K28" s="33"/>
    </row>
    <row r="29" spans="1:11" ht="12.75" customHeight="1" x14ac:dyDescent="0.2">
      <c r="A29" s="223"/>
      <c r="B29" s="110"/>
      <c r="C29" s="460"/>
      <c r="D29" s="104"/>
      <c r="E29" s="41"/>
      <c r="F29" s="40">
        <f>SUM(D29:E29)</f>
        <v>0</v>
      </c>
      <c r="G29" s="41"/>
      <c r="H29" s="40">
        <f t="shared" si="0"/>
        <v>0</v>
      </c>
      <c r="I29" s="41"/>
      <c r="J29" s="222">
        <f t="shared" si="1"/>
        <v>0</v>
      </c>
      <c r="K29" s="33"/>
    </row>
    <row r="30" spans="1:11" s="126" customFormat="1" x14ac:dyDescent="0.2">
      <c r="A30" s="224" t="s">
        <v>73</v>
      </c>
      <c r="B30" s="661" t="s">
        <v>224</v>
      </c>
      <c r="C30" s="662"/>
      <c r="D30" s="129">
        <f t="shared" ref="D30:J30" si="3">SUM(D19:D29)</f>
        <v>0</v>
      </c>
      <c r="E30" s="129">
        <f t="shared" si="3"/>
        <v>856285</v>
      </c>
      <c r="F30" s="129">
        <f t="shared" si="3"/>
        <v>856285</v>
      </c>
      <c r="G30" s="129">
        <f t="shared" si="3"/>
        <v>0</v>
      </c>
      <c r="H30" s="129">
        <f t="shared" si="3"/>
        <v>856285</v>
      </c>
      <c r="I30" s="129">
        <f t="shared" si="3"/>
        <v>0</v>
      </c>
      <c r="J30" s="225">
        <f t="shared" si="3"/>
        <v>856285</v>
      </c>
    </row>
    <row r="31" spans="1:11" ht="12" customHeight="1" x14ac:dyDescent="0.2">
      <c r="A31" s="335" t="s">
        <v>50</v>
      </c>
      <c r="B31" s="7" t="s">
        <v>225</v>
      </c>
      <c r="C31" s="7"/>
      <c r="D31" s="8"/>
      <c r="E31" s="9"/>
      <c r="F31" s="8"/>
      <c r="G31" s="8"/>
      <c r="H31" s="8"/>
      <c r="I31" s="8"/>
      <c r="J31" s="215"/>
    </row>
    <row r="32" spans="1:11" x14ac:dyDescent="0.2">
      <c r="A32" s="218" t="s">
        <v>70</v>
      </c>
      <c r="B32" s="446" t="s">
        <v>76</v>
      </c>
      <c r="C32" s="442"/>
      <c r="D32" s="29"/>
      <c r="E32" s="29"/>
      <c r="F32" s="35">
        <f>SUM(D32:E32)</f>
        <v>0</v>
      </c>
      <c r="G32" s="29"/>
      <c r="H32" s="28">
        <f t="shared" ref="H32:H41" si="4">F32+G32</f>
        <v>0</v>
      </c>
      <c r="I32" s="29"/>
      <c r="J32" s="227">
        <f t="shared" ref="J32:J41" si="5">H32+I32</f>
        <v>0</v>
      </c>
    </row>
    <row r="33" spans="1:10" x14ac:dyDescent="0.2">
      <c r="A33" s="220" t="s">
        <v>71</v>
      </c>
      <c r="B33" s="441" t="s">
        <v>77</v>
      </c>
      <c r="C33" s="446"/>
      <c r="D33" s="29"/>
      <c r="E33" s="29"/>
      <c r="F33" s="36">
        <f t="shared" ref="F33:F40" si="6">SUM(D33:E33)</f>
        <v>0</v>
      </c>
      <c r="G33" s="29"/>
      <c r="H33" s="28">
        <f t="shared" si="4"/>
        <v>0</v>
      </c>
      <c r="I33" s="29"/>
      <c r="J33" s="227">
        <f t="shared" si="5"/>
        <v>0</v>
      </c>
    </row>
    <row r="34" spans="1:10" x14ac:dyDescent="0.2">
      <c r="A34" s="220" t="s">
        <v>72</v>
      </c>
      <c r="B34" s="23" t="s">
        <v>216</v>
      </c>
      <c r="C34" s="23"/>
      <c r="D34" s="29"/>
      <c r="E34" s="29"/>
      <c r="F34" s="36">
        <f t="shared" si="6"/>
        <v>0</v>
      </c>
      <c r="G34" s="29"/>
      <c r="H34" s="28">
        <f t="shared" si="4"/>
        <v>0</v>
      </c>
      <c r="I34" s="29"/>
      <c r="J34" s="227">
        <f t="shared" si="5"/>
        <v>0</v>
      </c>
    </row>
    <row r="35" spans="1:10" x14ac:dyDescent="0.2">
      <c r="A35" s="220" t="s">
        <v>73</v>
      </c>
      <c r="B35" s="23" t="s">
        <v>79</v>
      </c>
      <c r="C35" s="23"/>
      <c r="D35" s="29"/>
      <c r="E35" s="29"/>
      <c r="F35" s="36">
        <f t="shared" si="6"/>
        <v>0</v>
      </c>
      <c r="G35" s="29"/>
      <c r="H35" s="28">
        <f t="shared" si="4"/>
        <v>0</v>
      </c>
      <c r="I35" s="29"/>
      <c r="J35" s="227">
        <f t="shared" si="5"/>
        <v>0</v>
      </c>
    </row>
    <row r="36" spans="1:10" x14ac:dyDescent="0.2">
      <c r="A36" s="220" t="s">
        <v>80</v>
      </c>
      <c r="B36" s="659" t="s">
        <v>69</v>
      </c>
      <c r="C36" s="660"/>
      <c r="D36" s="29"/>
      <c r="E36" s="29"/>
      <c r="F36" s="36"/>
      <c r="G36" s="29"/>
      <c r="H36" s="28"/>
      <c r="I36" s="29"/>
      <c r="J36" s="227"/>
    </row>
    <row r="37" spans="1:10" x14ac:dyDescent="0.2">
      <c r="A37" s="220"/>
      <c r="B37" s="465"/>
      <c r="C37" s="460" t="s">
        <v>389</v>
      </c>
      <c r="D37" s="29"/>
      <c r="E37" s="29">
        <v>1995</v>
      </c>
      <c r="F37" s="36">
        <f t="shared" si="6"/>
        <v>1995</v>
      </c>
      <c r="G37" s="29"/>
      <c r="H37" s="28">
        <f t="shared" si="4"/>
        <v>1995</v>
      </c>
      <c r="I37" s="29"/>
      <c r="J37" s="227">
        <f t="shared" si="5"/>
        <v>1995</v>
      </c>
    </row>
    <row r="38" spans="1:10" x14ac:dyDescent="0.2">
      <c r="A38" s="220"/>
      <c r="B38" s="466"/>
      <c r="C38" s="461" t="s">
        <v>390</v>
      </c>
      <c r="D38" s="29"/>
      <c r="E38" s="29">
        <v>87864</v>
      </c>
      <c r="F38" s="36">
        <f t="shared" si="6"/>
        <v>87864</v>
      </c>
      <c r="G38" s="29"/>
      <c r="H38" s="28">
        <f t="shared" si="4"/>
        <v>87864</v>
      </c>
      <c r="I38" s="29"/>
      <c r="J38" s="227">
        <f t="shared" si="5"/>
        <v>87864</v>
      </c>
    </row>
    <row r="39" spans="1:10" x14ac:dyDescent="0.2">
      <c r="A39" s="223"/>
      <c r="B39" s="465"/>
      <c r="C39" s="462" t="s">
        <v>391</v>
      </c>
      <c r="D39" s="29"/>
      <c r="E39" s="29">
        <v>3154</v>
      </c>
      <c r="F39" s="36">
        <f t="shared" si="6"/>
        <v>3154</v>
      </c>
      <c r="G39" s="29"/>
      <c r="H39" s="28">
        <f t="shared" si="4"/>
        <v>3154</v>
      </c>
      <c r="I39" s="29"/>
      <c r="J39" s="227">
        <f t="shared" si="5"/>
        <v>3154</v>
      </c>
    </row>
    <row r="40" spans="1:10" x14ac:dyDescent="0.2">
      <c r="A40" s="223"/>
      <c r="B40" s="465"/>
      <c r="C40" s="462" t="s">
        <v>400</v>
      </c>
      <c r="D40" s="29"/>
      <c r="E40" s="29">
        <v>93760</v>
      </c>
      <c r="F40" s="36">
        <f t="shared" si="6"/>
        <v>93760</v>
      </c>
      <c r="G40" s="29"/>
      <c r="H40" s="28">
        <f t="shared" si="4"/>
        <v>93760</v>
      </c>
      <c r="I40" s="29"/>
      <c r="J40" s="227">
        <f t="shared" si="5"/>
        <v>93760</v>
      </c>
    </row>
    <row r="41" spans="1:10" x14ac:dyDescent="0.2">
      <c r="A41" s="223"/>
      <c r="B41" s="106"/>
      <c r="C41" s="437" t="s">
        <v>109</v>
      </c>
      <c r="D41" s="105"/>
      <c r="E41" s="29">
        <v>40920</v>
      </c>
      <c r="F41" s="40">
        <f>SUM(D41:E41)</f>
        <v>40920</v>
      </c>
      <c r="G41" s="29"/>
      <c r="H41" s="28">
        <f t="shared" si="4"/>
        <v>40920</v>
      </c>
      <c r="I41" s="29"/>
      <c r="J41" s="227">
        <f t="shared" si="5"/>
        <v>40920</v>
      </c>
    </row>
    <row r="42" spans="1:10" s="126" customFormat="1" x14ac:dyDescent="0.2">
      <c r="A42" s="228" t="s">
        <v>81</v>
      </c>
      <c r="B42" s="111" t="s">
        <v>226</v>
      </c>
      <c r="C42" s="127"/>
      <c r="D42" s="128">
        <f t="shared" ref="D42:J42" si="7">SUM(D32:D41)</f>
        <v>0</v>
      </c>
      <c r="E42" s="128">
        <f t="shared" si="7"/>
        <v>227693</v>
      </c>
      <c r="F42" s="128">
        <f t="shared" si="7"/>
        <v>227693</v>
      </c>
      <c r="G42" s="128">
        <f t="shared" si="7"/>
        <v>0</v>
      </c>
      <c r="H42" s="128">
        <f t="shared" si="7"/>
        <v>227693</v>
      </c>
      <c r="I42" s="128">
        <f t="shared" si="7"/>
        <v>0</v>
      </c>
      <c r="J42" s="229">
        <f t="shared" si="7"/>
        <v>227693</v>
      </c>
    </row>
    <row r="43" spans="1:10" x14ac:dyDescent="0.2">
      <c r="A43" s="230"/>
      <c r="B43" s="10"/>
      <c r="C43" s="107"/>
      <c r="D43" s="109"/>
      <c r="E43" s="109"/>
      <c r="F43" s="109"/>
      <c r="G43" s="109"/>
      <c r="H43" s="109"/>
      <c r="I43" s="109"/>
      <c r="J43" s="231"/>
    </row>
    <row r="44" spans="1:10" x14ac:dyDescent="0.2">
      <c r="A44" s="232" t="s">
        <v>82</v>
      </c>
      <c r="B44" s="130" t="s">
        <v>335</v>
      </c>
      <c r="C44" s="130"/>
      <c r="D44" s="131">
        <f>D42+D30</f>
        <v>0</v>
      </c>
      <c r="E44" s="131">
        <f t="shared" ref="E44:J44" si="8">E42+E30</f>
        <v>1083978</v>
      </c>
      <c r="F44" s="131">
        <f t="shared" si="8"/>
        <v>1083978</v>
      </c>
      <c r="G44" s="131">
        <f t="shared" si="8"/>
        <v>0</v>
      </c>
      <c r="H44" s="131">
        <f t="shared" si="8"/>
        <v>1083978</v>
      </c>
      <c r="I44" s="131">
        <f t="shared" si="8"/>
        <v>0</v>
      </c>
      <c r="J44" s="246">
        <f t="shared" si="8"/>
        <v>1083978</v>
      </c>
    </row>
    <row r="45" spans="1:10" s="126" customFormat="1" ht="24" customHeight="1" thickBot="1" x14ac:dyDescent="0.25">
      <c r="A45" s="247" t="s">
        <v>92</v>
      </c>
      <c r="B45" s="679" t="s">
        <v>337</v>
      </c>
      <c r="C45" s="679"/>
      <c r="D45" s="331">
        <f>D44+'P4 Form A-2 - Dental'!D49+'P3 Form A-1 Health Care'!D52</f>
        <v>6204485</v>
      </c>
      <c r="E45" s="331">
        <f>E44+'P4 Form A-2 - Dental'!E49+'P3 Form A-1 Health Care'!E52</f>
        <v>4144445.2259999998</v>
      </c>
      <c r="F45" s="331">
        <f>F44+'P4 Form A-2 - Dental'!F49+'P3 Form A-1 Health Care'!F52</f>
        <v>10348930.226</v>
      </c>
      <c r="G45" s="331">
        <f>G44+'P4 Form A-2 - Dental'!G49+'P3 Form A-1 Health Care'!G52</f>
        <v>0</v>
      </c>
      <c r="H45" s="331">
        <f>H44+'P4 Form A-2 - Dental'!H49+'P3 Form A-1 Health Care'!H52</f>
        <v>10348930.226</v>
      </c>
      <c r="I45" s="331">
        <f>I44+'P4 Form A-2 - Dental'!I49+'P3 Form A-1 Health Care'!I52</f>
        <v>0</v>
      </c>
      <c r="J45" s="331">
        <f>J44+'P4 Form A-2 - Dental'!J49+'P3 Form A-1 Health Care'!J52</f>
        <v>10348930.226</v>
      </c>
    </row>
    <row r="46" spans="1:10" ht="14.25" thickTop="1" thickBot="1" x14ac:dyDescent="0.25">
      <c r="A46" s="248"/>
      <c r="B46" s="249"/>
      <c r="C46" s="249"/>
      <c r="D46" s="249"/>
      <c r="E46" s="250"/>
      <c r="F46" s="249"/>
      <c r="G46" s="249"/>
      <c r="H46" s="249"/>
      <c r="I46" s="249"/>
      <c r="J46" s="236"/>
    </row>
    <row r="47" spans="1:10" x14ac:dyDescent="0.2">
      <c r="A47" s="125"/>
    </row>
    <row r="48" spans="1:10" x14ac:dyDescent="0.2">
      <c r="A48" s="125"/>
    </row>
  </sheetData>
  <sheetProtection password="E1AE" sheet="1" formatColumns="0" formatRows="0"/>
  <mergeCells count="16">
    <mergeCell ref="B30:C30"/>
    <mergeCell ref="B36:C36"/>
    <mergeCell ref="B45:C45"/>
    <mergeCell ref="A11:J11"/>
    <mergeCell ref="A14:C15"/>
    <mergeCell ref="B17:C17"/>
    <mergeCell ref="B18:C18"/>
    <mergeCell ref="B19:C19"/>
    <mergeCell ref="B20:C20"/>
    <mergeCell ref="C8:H8"/>
    <mergeCell ref="E6:F6"/>
    <mergeCell ref="A1:J1"/>
    <mergeCell ref="A2:J2"/>
    <mergeCell ref="A3:J3"/>
    <mergeCell ref="A4:J4"/>
    <mergeCell ref="I6:J6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>&amp;LDSS-16 10-24-2016&amp;RPage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4"/>
  <sheetViews>
    <sheetView zoomScaleNormal="100" workbookViewId="0">
      <selection sqref="A1:J1"/>
    </sheetView>
  </sheetViews>
  <sheetFormatPr defaultColWidth="9.7109375" defaultRowHeight="12.75" x14ac:dyDescent="0.2"/>
  <cols>
    <col min="1" max="1" width="4.7109375" style="22" customWidth="1"/>
    <col min="2" max="2" width="13.5703125" style="22" customWidth="1"/>
    <col min="3" max="3" width="40.140625" style="22" customWidth="1"/>
    <col min="4" max="4" width="13" style="22" customWidth="1"/>
    <col min="5" max="5" width="12.42578125" style="31" customWidth="1"/>
    <col min="6" max="6" width="12.140625" style="22" customWidth="1"/>
    <col min="7" max="7" width="11.7109375" style="22" customWidth="1"/>
    <col min="8" max="8" width="13.42578125" style="22" customWidth="1"/>
    <col min="9" max="9" width="11.28515625" style="22" customWidth="1"/>
    <col min="10" max="10" width="14.140625" style="22" customWidth="1"/>
    <col min="11" max="16384" width="9.7109375" style="22"/>
  </cols>
  <sheetData>
    <row r="1" spans="1:19" s="18" customFormat="1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75"/>
      <c r="L1" s="75"/>
      <c r="M1" s="75"/>
      <c r="N1" s="75"/>
      <c r="O1" s="75"/>
    </row>
    <row r="2" spans="1:19" s="18" customFormat="1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75"/>
      <c r="L2" s="75"/>
      <c r="M2" s="75"/>
      <c r="N2" s="75"/>
      <c r="O2" s="75"/>
    </row>
    <row r="3" spans="1:19" s="18" customFormat="1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75"/>
      <c r="L3" s="75"/>
      <c r="M3" s="75"/>
      <c r="N3" s="75"/>
      <c r="O3" s="75"/>
    </row>
    <row r="4" spans="1:19" s="18" customFormat="1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75"/>
      <c r="L4" s="75"/>
      <c r="M4" s="75"/>
      <c r="N4" s="75"/>
      <c r="O4" s="75"/>
    </row>
    <row r="5" spans="1:19" s="18" customFormat="1" ht="13.5" thickBot="1" x14ac:dyDescent="0.25">
      <c r="A5" s="12"/>
      <c r="B5" s="13"/>
      <c r="C5" s="13"/>
      <c r="D5" s="440"/>
      <c r="E5" s="440"/>
      <c r="F5" s="440"/>
      <c r="G5" s="440"/>
      <c r="H5" s="440"/>
      <c r="I5" s="440"/>
      <c r="J5" s="440"/>
      <c r="K5" s="430"/>
      <c r="L5" s="430"/>
      <c r="M5" s="430"/>
      <c r="N5" s="430"/>
      <c r="O5" s="430"/>
      <c r="P5" s="87"/>
      <c r="Q5" s="87"/>
      <c r="R5" s="87"/>
      <c r="S5" s="87"/>
    </row>
    <row r="6" spans="1:19" s="18" customFormat="1" ht="20.25" customHeight="1" x14ac:dyDescent="0.2">
      <c r="A6" s="93"/>
      <c r="B6" s="77" t="s">
        <v>54</v>
      </c>
      <c r="C6" s="78"/>
      <c r="D6" s="78" t="s">
        <v>6</v>
      </c>
      <c r="E6" s="644">
        <f>'P1 Info &amp; Certification'!L20</f>
        <v>44013</v>
      </c>
      <c r="F6" s="644"/>
      <c r="G6" s="96"/>
      <c r="H6" s="95" t="s">
        <v>7</v>
      </c>
      <c r="I6" s="644">
        <f>'P1 Info &amp; Certification'!N20</f>
        <v>44377</v>
      </c>
      <c r="J6" s="658"/>
      <c r="K6" s="432"/>
      <c r="L6" s="433"/>
      <c r="M6" s="92"/>
      <c r="N6" s="92"/>
      <c r="O6" s="433"/>
      <c r="P6" s="87"/>
      <c r="Q6" s="87"/>
      <c r="R6" s="87"/>
      <c r="S6" s="87"/>
    </row>
    <row r="7" spans="1:19" s="18" customFormat="1" x14ac:dyDescent="0.2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26.25" customHeight="1" thickBot="1" x14ac:dyDescent="0.25">
      <c r="A8" s="97"/>
      <c r="B8" s="445" t="s">
        <v>59</v>
      </c>
      <c r="C8" s="678" t="str">
        <f>'P1 Info &amp; Certification'!E12</f>
        <v>Charter Oak Health Center, Inc.</v>
      </c>
      <c r="D8" s="678"/>
      <c r="E8" s="678"/>
      <c r="F8" s="678"/>
      <c r="G8" s="678"/>
      <c r="H8" s="678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2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2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342</v>
      </c>
    </row>
    <row r="11" spans="1:19" s="18" customFormat="1" ht="19.5" customHeight="1" x14ac:dyDescent="0.25">
      <c r="A11" s="665" t="s">
        <v>290</v>
      </c>
      <c r="B11" s="666"/>
      <c r="C11" s="666"/>
      <c r="D11" s="666"/>
      <c r="E11" s="666"/>
      <c r="F11" s="666"/>
      <c r="G11" s="666"/>
      <c r="H11" s="666"/>
      <c r="I11" s="666"/>
      <c r="J11" s="667"/>
    </row>
    <row r="12" spans="1:19" s="18" customFormat="1" ht="13.5" thickBot="1" x14ac:dyDescent="0.2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" customHeight="1" x14ac:dyDescent="0.2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" customHeight="1" x14ac:dyDescent="0.2">
      <c r="A14" s="672" t="s">
        <v>74</v>
      </c>
      <c r="B14" s="673"/>
      <c r="C14" s="674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" customHeight="1" x14ac:dyDescent="0.2">
      <c r="A15" s="672"/>
      <c r="B15" s="673"/>
      <c r="C15" s="674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" customHeight="1" thickBot="1" x14ac:dyDescent="0.2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436" t="s">
        <v>66</v>
      </c>
    </row>
    <row r="17" spans="1:11" ht="12" customHeight="1" x14ac:dyDescent="0.2">
      <c r="A17" s="213" t="s">
        <v>75</v>
      </c>
      <c r="B17" s="664" t="s">
        <v>332</v>
      </c>
      <c r="C17" s="664"/>
      <c r="D17" s="8"/>
      <c r="E17" s="9"/>
      <c r="F17" s="8"/>
      <c r="G17" s="8"/>
      <c r="H17" s="8"/>
      <c r="I17" s="8"/>
      <c r="J17" s="215"/>
    </row>
    <row r="18" spans="1:11" ht="12" customHeight="1" x14ac:dyDescent="0.2">
      <c r="A18" s="244" t="s">
        <v>49</v>
      </c>
      <c r="B18" s="670" t="s">
        <v>93</v>
      </c>
      <c r="C18" s="671"/>
      <c r="D18" s="100"/>
      <c r="E18" s="101"/>
      <c r="F18" s="100"/>
      <c r="G18" s="100"/>
      <c r="H18" s="8"/>
      <c r="I18" s="100"/>
      <c r="J18" s="217"/>
    </row>
    <row r="19" spans="1:11" x14ac:dyDescent="0.2">
      <c r="A19" s="218" t="s">
        <v>70</v>
      </c>
      <c r="B19" s="668" t="s">
        <v>94</v>
      </c>
      <c r="C19" s="669"/>
      <c r="D19" s="34"/>
      <c r="E19" s="34"/>
      <c r="F19" s="35">
        <f t="shared" ref="F19:F25" si="0">SUM(D19:E19)</f>
        <v>0</v>
      </c>
      <c r="G19" s="34"/>
      <c r="H19" s="36">
        <f t="shared" ref="H19:H24" si="1">F19+G19</f>
        <v>0</v>
      </c>
      <c r="I19" s="37"/>
      <c r="J19" s="219">
        <f t="shared" ref="J19:J24" si="2">H19+I19</f>
        <v>0</v>
      </c>
    </row>
    <row r="20" spans="1:11" x14ac:dyDescent="0.2">
      <c r="A20" s="220" t="s">
        <v>71</v>
      </c>
      <c r="B20" s="659" t="s">
        <v>217</v>
      </c>
      <c r="C20" s="660"/>
      <c r="D20" s="38"/>
      <c r="E20" s="38"/>
      <c r="F20" s="36">
        <f t="shared" si="0"/>
        <v>0</v>
      </c>
      <c r="G20" s="38"/>
      <c r="H20" s="36">
        <f t="shared" si="1"/>
        <v>0</v>
      </c>
      <c r="I20" s="39"/>
      <c r="J20" s="221">
        <f t="shared" si="2"/>
        <v>0</v>
      </c>
    </row>
    <row r="21" spans="1:11" x14ac:dyDescent="0.2">
      <c r="A21" s="220" t="s">
        <v>72</v>
      </c>
      <c r="B21" s="441" t="s">
        <v>330</v>
      </c>
      <c r="C21" s="442"/>
      <c r="D21" s="38">
        <v>232967</v>
      </c>
      <c r="E21" s="38">
        <v>638788</v>
      </c>
      <c r="F21" s="36">
        <f t="shared" si="0"/>
        <v>871755</v>
      </c>
      <c r="G21" s="38"/>
      <c r="H21" s="36">
        <f t="shared" si="1"/>
        <v>871755</v>
      </c>
      <c r="I21" s="39"/>
      <c r="J21" s="221">
        <f t="shared" si="2"/>
        <v>871755</v>
      </c>
    </row>
    <row r="22" spans="1:11" x14ac:dyDescent="0.2">
      <c r="A22" s="220" t="s">
        <v>73</v>
      </c>
      <c r="B22" s="441" t="s">
        <v>95</v>
      </c>
      <c r="C22" s="442"/>
      <c r="D22" s="38"/>
      <c r="E22" s="38"/>
      <c r="F22" s="36">
        <f t="shared" si="0"/>
        <v>0</v>
      </c>
      <c r="G22" s="38"/>
      <c r="H22" s="36">
        <f t="shared" si="1"/>
        <v>0</v>
      </c>
      <c r="I22" s="39"/>
      <c r="J22" s="221">
        <f t="shared" si="2"/>
        <v>0</v>
      </c>
    </row>
    <row r="23" spans="1:11" x14ac:dyDescent="0.2">
      <c r="A23" s="220" t="s">
        <v>80</v>
      </c>
      <c r="B23" s="441" t="s">
        <v>96</v>
      </c>
      <c r="C23" s="442"/>
      <c r="D23" s="38"/>
      <c r="E23" s="38"/>
      <c r="F23" s="36">
        <f t="shared" si="0"/>
        <v>0</v>
      </c>
      <c r="G23" s="38"/>
      <c r="H23" s="36">
        <f t="shared" si="1"/>
        <v>0</v>
      </c>
      <c r="I23" s="39"/>
      <c r="J23" s="221">
        <f t="shared" si="2"/>
        <v>0</v>
      </c>
    </row>
    <row r="24" spans="1:11" x14ac:dyDescent="0.2">
      <c r="A24" s="220" t="s">
        <v>81</v>
      </c>
      <c r="B24" s="441" t="s">
        <v>331</v>
      </c>
      <c r="C24" s="442"/>
      <c r="D24" s="38"/>
      <c r="E24" s="38"/>
      <c r="F24" s="36">
        <f t="shared" si="0"/>
        <v>0</v>
      </c>
      <c r="G24" s="38"/>
      <c r="H24" s="36">
        <f t="shared" si="1"/>
        <v>0</v>
      </c>
      <c r="I24" s="39"/>
      <c r="J24" s="221">
        <f t="shared" si="2"/>
        <v>0</v>
      </c>
    </row>
    <row r="25" spans="1:11" x14ac:dyDescent="0.2">
      <c r="A25" s="220" t="s">
        <v>112</v>
      </c>
      <c r="B25" s="441" t="s">
        <v>97</v>
      </c>
      <c r="C25" s="442"/>
      <c r="D25" s="38"/>
      <c r="E25" s="38"/>
      <c r="F25" s="36">
        <f t="shared" si="0"/>
        <v>0</v>
      </c>
      <c r="G25" s="38"/>
      <c r="H25" s="36">
        <f>F25+G25</f>
        <v>0</v>
      </c>
      <c r="I25" s="39"/>
      <c r="J25" s="221">
        <f>H25+I25</f>
        <v>0</v>
      </c>
    </row>
    <row r="26" spans="1:11" x14ac:dyDescent="0.2">
      <c r="A26" s="220" t="s">
        <v>114</v>
      </c>
      <c r="B26" s="441" t="s">
        <v>69</v>
      </c>
      <c r="C26" s="442"/>
      <c r="D26" s="38"/>
      <c r="E26" s="38"/>
      <c r="F26" s="36"/>
      <c r="G26" s="38"/>
      <c r="H26" s="36"/>
      <c r="I26" s="39"/>
      <c r="J26" s="221"/>
    </row>
    <row r="27" spans="1:11" x14ac:dyDescent="0.2">
      <c r="A27" s="220"/>
      <c r="B27" s="513"/>
      <c r="C27" s="460"/>
      <c r="D27" s="38"/>
      <c r="E27" s="38"/>
      <c r="F27" s="36">
        <f t="shared" ref="F27:F34" si="3">SUM(D27:E27)</f>
        <v>0</v>
      </c>
      <c r="G27" s="38"/>
      <c r="H27" s="36">
        <f t="shared" ref="H27:H35" si="4">F27+G27</f>
        <v>0</v>
      </c>
      <c r="I27" s="39"/>
      <c r="J27" s="221">
        <f t="shared" ref="J27:J35" si="5">H27+I27</f>
        <v>0</v>
      </c>
    </row>
    <row r="28" spans="1:11" x14ac:dyDescent="0.2">
      <c r="A28" s="220"/>
      <c r="B28" s="465"/>
      <c r="C28" s="460"/>
      <c r="D28" s="38"/>
      <c r="E28" s="38"/>
      <c r="F28" s="36">
        <f t="shared" si="3"/>
        <v>0</v>
      </c>
      <c r="G28" s="38"/>
      <c r="H28" s="36">
        <f t="shared" si="4"/>
        <v>0</v>
      </c>
      <c r="I28" s="39"/>
      <c r="J28" s="221">
        <f t="shared" si="5"/>
        <v>0</v>
      </c>
    </row>
    <row r="29" spans="1:11" x14ac:dyDescent="0.2">
      <c r="A29" s="220"/>
      <c r="B29" s="465"/>
      <c r="C29" s="460"/>
      <c r="D29" s="38"/>
      <c r="E29" s="38"/>
      <c r="F29" s="36">
        <f t="shared" si="3"/>
        <v>0</v>
      </c>
      <c r="G29" s="38"/>
      <c r="H29" s="36">
        <f t="shared" si="4"/>
        <v>0</v>
      </c>
      <c r="I29" s="39"/>
      <c r="J29" s="221">
        <f t="shared" si="5"/>
        <v>0</v>
      </c>
    </row>
    <row r="30" spans="1:11" x14ac:dyDescent="0.2">
      <c r="A30" s="220"/>
      <c r="B30" s="466"/>
      <c r="C30" s="461"/>
      <c r="D30" s="38"/>
      <c r="E30" s="38"/>
      <c r="F30" s="36">
        <f t="shared" si="3"/>
        <v>0</v>
      </c>
      <c r="G30" s="38"/>
      <c r="H30" s="36">
        <f t="shared" si="4"/>
        <v>0</v>
      </c>
      <c r="I30" s="39"/>
      <c r="J30" s="221">
        <f t="shared" si="5"/>
        <v>0</v>
      </c>
    </row>
    <row r="31" spans="1:11" x14ac:dyDescent="0.2">
      <c r="A31" s="220"/>
      <c r="B31" s="465"/>
      <c r="C31" s="462"/>
      <c r="D31" s="38"/>
      <c r="E31" s="38"/>
      <c r="F31" s="36">
        <f t="shared" si="3"/>
        <v>0</v>
      </c>
      <c r="G31" s="38"/>
      <c r="H31" s="36">
        <f t="shared" si="4"/>
        <v>0</v>
      </c>
      <c r="I31" s="39"/>
      <c r="J31" s="221">
        <f t="shared" si="5"/>
        <v>0</v>
      </c>
    </row>
    <row r="32" spans="1:11" x14ac:dyDescent="0.2">
      <c r="A32" s="220"/>
      <c r="B32" s="465"/>
      <c r="C32" s="462"/>
      <c r="D32" s="38"/>
      <c r="E32" s="38"/>
      <c r="F32" s="36">
        <f t="shared" si="3"/>
        <v>0</v>
      </c>
      <c r="G32" s="38"/>
      <c r="H32" s="40">
        <f t="shared" si="4"/>
        <v>0</v>
      </c>
      <c r="I32" s="38"/>
      <c r="J32" s="222">
        <f t="shared" si="5"/>
        <v>0</v>
      </c>
      <c r="K32" s="33"/>
    </row>
    <row r="33" spans="1:11" x14ac:dyDescent="0.2">
      <c r="A33" s="220"/>
      <c r="B33" s="465"/>
      <c r="C33" s="462"/>
      <c r="D33" s="38"/>
      <c r="E33" s="38"/>
      <c r="F33" s="36">
        <f t="shared" si="3"/>
        <v>0</v>
      </c>
      <c r="G33" s="38"/>
      <c r="H33" s="40">
        <f t="shared" si="4"/>
        <v>0</v>
      </c>
      <c r="I33" s="38"/>
      <c r="J33" s="222">
        <f t="shared" si="5"/>
        <v>0</v>
      </c>
      <c r="K33" s="33"/>
    </row>
    <row r="34" spans="1:11" ht="12.75" customHeight="1" x14ac:dyDescent="0.2">
      <c r="A34" s="223"/>
      <c r="B34" s="25"/>
      <c r="C34" s="462"/>
      <c r="D34" s="38"/>
      <c r="E34" s="38"/>
      <c r="F34" s="36">
        <f t="shared" si="3"/>
        <v>0</v>
      </c>
      <c r="G34" s="38"/>
      <c r="H34" s="40">
        <f t="shared" si="4"/>
        <v>0</v>
      </c>
      <c r="I34" s="38"/>
      <c r="J34" s="222">
        <f t="shared" si="5"/>
        <v>0</v>
      </c>
      <c r="K34" s="33"/>
    </row>
    <row r="35" spans="1:11" ht="12.75" customHeight="1" x14ac:dyDescent="0.2">
      <c r="A35" s="223"/>
      <c r="B35" s="110"/>
      <c r="C35" s="460"/>
      <c r="D35" s="104"/>
      <c r="E35" s="41"/>
      <c r="F35" s="40">
        <f>SUM(D35:E35)</f>
        <v>0</v>
      </c>
      <c r="G35" s="41"/>
      <c r="H35" s="40">
        <f t="shared" si="4"/>
        <v>0</v>
      </c>
      <c r="I35" s="41"/>
      <c r="J35" s="222">
        <f t="shared" si="5"/>
        <v>0</v>
      </c>
      <c r="K35" s="33"/>
    </row>
    <row r="36" spans="1:11" s="126" customFormat="1" x14ac:dyDescent="0.2">
      <c r="A36" s="224" t="s">
        <v>113</v>
      </c>
      <c r="B36" s="661" t="s">
        <v>333</v>
      </c>
      <c r="C36" s="662"/>
      <c r="D36" s="129">
        <f t="shared" ref="D36:J36" si="6">SUM(D19:D35)</f>
        <v>232967</v>
      </c>
      <c r="E36" s="129">
        <f t="shared" si="6"/>
        <v>638788</v>
      </c>
      <c r="F36" s="129">
        <f t="shared" si="6"/>
        <v>871755</v>
      </c>
      <c r="G36" s="129">
        <f t="shared" si="6"/>
        <v>0</v>
      </c>
      <c r="H36" s="129">
        <f t="shared" si="6"/>
        <v>871755</v>
      </c>
      <c r="I36" s="129">
        <f t="shared" si="6"/>
        <v>0</v>
      </c>
      <c r="J36" s="225">
        <f t="shared" si="6"/>
        <v>871755</v>
      </c>
    </row>
    <row r="37" spans="1:11" ht="25.5" customHeight="1" thickBot="1" x14ac:dyDescent="0.25">
      <c r="A37" s="257" t="s">
        <v>102</v>
      </c>
      <c r="B37" s="680" t="s">
        <v>344</v>
      </c>
      <c r="C37" s="681"/>
      <c r="D37" s="327">
        <f>D36+'P5 Form A-3 - Mental Health'!D45</f>
        <v>6437452</v>
      </c>
      <c r="E37" s="327">
        <f>E36+'P5 Form A-3 - Mental Health'!E45</f>
        <v>4783233.2259999998</v>
      </c>
      <c r="F37" s="327">
        <f>F36+'P5 Form A-3 - Mental Health'!F45</f>
        <v>11220685.226</v>
      </c>
      <c r="G37" s="327">
        <f>G36+'P5 Form A-3 - Mental Health'!G45</f>
        <v>0</v>
      </c>
      <c r="H37" s="327">
        <f>H36+'P5 Form A-3 - Mental Health'!H45</f>
        <v>11220685.226</v>
      </c>
      <c r="I37" s="327">
        <f>I36+'P5 Form A-3 - Mental Health'!I45</f>
        <v>0</v>
      </c>
      <c r="J37" s="328">
        <f>J36+'P5 Form A-3 - Mental Health'!J45</f>
        <v>11220685.226</v>
      </c>
    </row>
    <row r="38" spans="1:11" ht="14.25" thickTop="1" thickBot="1" x14ac:dyDescent="0.25">
      <c r="A38" s="262"/>
      <c r="B38" s="263"/>
      <c r="C38" s="263"/>
      <c r="D38" s="264"/>
      <c r="E38" s="264"/>
      <c r="F38" s="265"/>
      <c r="G38" s="264"/>
      <c r="H38" s="265"/>
      <c r="I38" s="264"/>
      <c r="J38" s="266"/>
    </row>
    <row r="39" spans="1:11" x14ac:dyDescent="0.2">
      <c r="A39" s="134"/>
      <c r="B39" s="431"/>
      <c r="C39" s="431"/>
      <c r="D39" s="135"/>
      <c r="E39" s="135"/>
      <c r="F39" s="136"/>
      <c r="G39" s="135"/>
      <c r="H39" s="136"/>
      <c r="I39" s="135"/>
      <c r="J39" s="136"/>
    </row>
    <row r="54" s="126" customFormat="1" x14ac:dyDescent="0.2"/>
  </sheetData>
  <sheetProtection password="E1AE" sheet="1" formatColumns="0" formatRows="0"/>
  <mergeCells count="15">
    <mergeCell ref="A1:J1"/>
    <mergeCell ref="A2:J2"/>
    <mergeCell ref="A3:J3"/>
    <mergeCell ref="A4:J4"/>
    <mergeCell ref="E6:F6"/>
    <mergeCell ref="I6:J6"/>
    <mergeCell ref="B20:C20"/>
    <mergeCell ref="B36:C36"/>
    <mergeCell ref="B37:C37"/>
    <mergeCell ref="C8:H8"/>
    <mergeCell ref="A11:J11"/>
    <mergeCell ref="A14:C15"/>
    <mergeCell ref="B17:C17"/>
    <mergeCell ref="B18:C18"/>
    <mergeCell ref="B19:C19"/>
  </mergeCells>
  <printOptions horizontalCentered="1" verticalCentered="1"/>
  <pageMargins left="0.25" right="0.25" top="0.25" bottom="0.5" header="0.5" footer="0.25"/>
  <pageSetup scale="82" orientation="landscape" r:id="rId1"/>
  <headerFooter alignWithMargins="0">
    <oddFooter>&amp;LDSS-16 10-24-2016&amp;RPage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6"/>
  <sheetViews>
    <sheetView zoomScale="90" zoomScaleNormal="90" workbookViewId="0">
      <selection sqref="A1:J1"/>
    </sheetView>
  </sheetViews>
  <sheetFormatPr defaultColWidth="9.7109375" defaultRowHeight="12.75" x14ac:dyDescent="0.2"/>
  <cols>
    <col min="1" max="1" width="4.7109375" style="22" customWidth="1"/>
    <col min="2" max="2" width="13.5703125" style="22" customWidth="1"/>
    <col min="3" max="3" width="40.140625" style="22" customWidth="1"/>
    <col min="4" max="4" width="13" style="22" customWidth="1"/>
    <col min="5" max="5" width="12.42578125" style="31" customWidth="1"/>
    <col min="6" max="6" width="12.85546875" style="22" bestFit="1" customWidth="1"/>
    <col min="7" max="7" width="11.7109375" style="22" customWidth="1"/>
    <col min="8" max="8" width="13.42578125" style="22" customWidth="1"/>
    <col min="9" max="9" width="11.28515625" style="22" customWidth="1"/>
    <col min="10" max="10" width="14.140625" style="22" customWidth="1"/>
    <col min="11" max="16384" width="9.7109375" style="22"/>
  </cols>
  <sheetData>
    <row r="1" spans="1:19" s="18" customFormat="1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633"/>
      <c r="K1" s="75"/>
      <c r="L1" s="75"/>
      <c r="M1" s="75"/>
      <c r="N1" s="75"/>
      <c r="O1" s="75"/>
    </row>
    <row r="2" spans="1:19" s="18" customFormat="1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633"/>
      <c r="K2" s="75"/>
      <c r="L2" s="75"/>
      <c r="M2" s="75"/>
      <c r="N2" s="75"/>
      <c r="O2" s="75"/>
    </row>
    <row r="3" spans="1:19" s="18" customFormat="1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633"/>
      <c r="K3" s="75"/>
      <c r="L3" s="75"/>
      <c r="M3" s="75"/>
      <c r="N3" s="75"/>
      <c r="O3" s="75"/>
    </row>
    <row r="4" spans="1:19" s="18" customFormat="1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633"/>
      <c r="K4" s="75"/>
      <c r="L4" s="75"/>
      <c r="M4" s="75"/>
      <c r="N4" s="75"/>
      <c r="O4" s="75"/>
    </row>
    <row r="5" spans="1:19" s="18" customFormat="1" ht="13.5" thickBot="1" x14ac:dyDescent="0.25">
      <c r="A5" s="12"/>
      <c r="B5" s="13"/>
      <c r="C5" s="13"/>
      <c r="D5" s="440"/>
      <c r="E5" s="440"/>
      <c r="F5" s="440"/>
      <c r="G5" s="440"/>
      <c r="H5" s="440"/>
      <c r="I5" s="440"/>
      <c r="J5" s="440"/>
      <c r="K5" s="76"/>
      <c r="L5" s="76"/>
      <c r="M5" s="76"/>
      <c r="N5" s="76"/>
      <c r="O5" s="76"/>
      <c r="P5" s="87"/>
      <c r="Q5" s="87"/>
      <c r="R5" s="87"/>
      <c r="S5" s="87"/>
    </row>
    <row r="6" spans="1:19" s="18" customFormat="1" ht="20.25" customHeight="1" x14ac:dyDescent="0.2">
      <c r="A6" s="93"/>
      <c r="B6" s="77" t="s">
        <v>54</v>
      </c>
      <c r="C6" s="78"/>
      <c r="D6" s="78" t="s">
        <v>6</v>
      </c>
      <c r="E6" s="644">
        <f>'P1 Info &amp; Certification'!L20</f>
        <v>44013</v>
      </c>
      <c r="F6" s="644"/>
      <c r="G6" s="96"/>
      <c r="H6" s="95" t="s">
        <v>7</v>
      </c>
      <c r="I6" s="644">
        <f>'P1 Info &amp; Certification'!N20</f>
        <v>44377</v>
      </c>
      <c r="J6" s="658"/>
      <c r="K6" s="88"/>
      <c r="L6" s="32"/>
      <c r="M6" s="92"/>
      <c r="N6" s="92"/>
      <c r="O6" s="32"/>
      <c r="P6" s="87"/>
      <c r="Q6" s="87"/>
      <c r="R6" s="87"/>
      <c r="S6" s="87"/>
    </row>
    <row r="7" spans="1:19" s="18" customFormat="1" x14ac:dyDescent="0.2">
      <c r="A7" s="83"/>
      <c r="B7" s="458"/>
      <c r="C7" s="458"/>
      <c r="D7" s="458"/>
      <c r="E7" s="13"/>
      <c r="F7" s="13"/>
      <c r="G7" s="13"/>
      <c r="H7" s="13"/>
      <c r="I7" s="13"/>
      <c r="J7" s="81"/>
      <c r="K7" s="13"/>
      <c r="L7" s="13"/>
      <c r="M7" s="13"/>
      <c r="N7" s="13"/>
      <c r="O7" s="13"/>
      <c r="P7" s="87"/>
      <c r="Q7" s="87"/>
      <c r="R7" s="87"/>
      <c r="S7" s="87"/>
    </row>
    <row r="8" spans="1:19" s="18" customFormat="1" ht="18" customHeight="1" thickBot="1" x14ac:dyDescent="0.25">
      <c r="A8" s="97"/>
      <c r="B8" s="445" t="s">
        <v>59</v>
      </c>
      <c r="C8" s="678" t="str">
        <f>'P1 Info &amp; Certification'!E12</f>
        <v>Charter Oak Health Center, Inc.</v>
      </c>
      <c r="D8" s="678"/>
      <c r="E8" s="678"/>
      <c r="F8" s="678"/>
      <c r="G8" s="678"/>
      <c r="H8" s="678"/>
      <c r="I8" s="463"/>
      <c r="J8" s="464"/>
      <c r="K8" s="91"/>
      <c r="L8" s="91"/>
      <c r="M8" s="91"/>
      <c r="N8" s="91"/>
      <c r="O8" s="91"/>
      <c r="P8" s="87"/>
      <c r="Q8" s="87"/>
      <c r="R8" s="87"/>
      <c r="S8" s="87"/>
    </row>
    <row r="9" spans="1:19" s="18" customFormat="1" x14ac:dyDescent="0.2">
      <c r="A9" s="16"/>
      <c r="B9" s="19"/>
      <c r="C9" s="19"/>
      <c r="D9" s="19"/>
      <c r="E9" s="20"/>
      <c r="F9" s="19"/>
      <c r="G9" s="21"/>
      <c r="H9" s="19"/>
      <c r="I9" s="19"/>
      <c r="J9" s="19"/>
    </row>
    <row r="10" spans="1:19" s="18" customFormat="1" ht="13.5" thickBot="1" x14ac:dyDescent="0.25">
      <c r="A10" s="16"/>
      <c r="B10" s="19"/>
      <c r="C10" s="19"/>
      <c r="D10" s="19"/>
      <c r="E10" s="20"/>
      <c r="F10" s="19"/>
      <c r="G10" s="21"/>
      <c r="H10" s="19"/>
      <c r="I10" s="19"/>
      <c r="J10" s="17" t="s">
        <v>343</v>
      </c>
    </row>
    <row r="11" spans="1:19" s="18" customFormat="1" ht="19.5" customHeight="1" x14ac:dyDescent="0.25">
      <c r="A11" s="665" t="s">
        <v>290</v>
      </c>
      <c r="B11" s="666"/>
      <c r="C11" s="666"/>
      <c r="D11" s="666"/>
      <c r="E11" s="666"/>
      <c r="F11" s="666"/>
      <c r="G11" s="666"/>
      <c r="H11" s="666"/>
      <c r="I11" s="666"/>
      <c r="J11" s="667"/>
    </row>
    <row r="12" spans="1:19" s="18" customFormat="1" ht="13.5" thickBot="1" x14ac:dyDescent="0.25">
      <c r="A12" s="113"/>
      <c r="B12" s="114"/>
      <c r="C12" s="114"/>
      <c r="D12" s="114"/>
      <c r="E12" s="115"/>
      <c r="F12" s="114"/>
      <c r="G12" s="114"/>
      <c r="H12" s="114"/>
      <c r="I12" s="114"/>
      <c r="J12" s="116"/>
    </row>
    <row r="13" spans="1:19" s="30" customFormat="1" ht="11.1" customHeight="1" x14ac:dyDescent="0.2">
      <c r="A13" s="117"/>
      <c r="B13" s="118"/>
      <c r="C13" s="119"/>
      <c r="D13" s="1"/>
      <c r="E13" s="2" t="s">
        <v>2</v>
      </c>
      <c r="F13" s="1"/>
      <c r="G13" s="1" t="s">
        <v>10</v>
      </c>
      <c r="H13" s="1" t="s">
        <v>11</v>
      </c>
      <c r="I13" s="1" t="s">
        <v>12</v>
      </c>
      <c r="J13" s="212" t="s">
        <v>13</v>
      </c>
    </row>
    <row r="14" spans="1:19" s="30" customFormat="1" ht="11.1" customHeight="1" x14ac:dyDescent="0.2">
      <c r="A14" s="672" t="s">
        <v>74</v>
      </c>
      <c r="B14" s="673"/>
      <c r="C14" s="674"/>
      <c r="D14" s="1" t="s">
        <v>9</v>
      </c>
      <c r="E14" s="2" t="s">
        <v>14</v>
      </c>
      <c r="F14" s="1"/>
      <c r="G14" s="1" t="s">
        <v>15</v>
      </c>
      <c r="H14" s="1" t="s">
        <v>16</v>
      </c>
      <c r="I14" s="1" t="s">
        <v>17</v>
      </c>
      <c r="J14" s="212" t="s">
        <v>18</v>
      </c>
    </row>
    <row r="15" spans="1:19" ht="11.1" customHeight="1" x14ac:dyDescent="0.2">
      <c r="A15" s="672"/>
      <c r="B15" s="673"/>
      <c r="C15" s="674"/>
      <c r="D15" s="1" t="s">
        <v>0</v>
      </c>
      <c r="E15" s="2" t="s">
        <v>19</v>
      </c>
      <c r="F15" s="1" t="s">
        <v>1</v>
      </c>
      <c r="G15" s="1" t="s">
        <v>20</v>
      </c>
      <c r="H15" s="1" t="s">
        <v>21</v>
      </c>
      <c r="I15" s="1" t="s">
        <v>291</v>
      </c>
      <c r="J15" s="212" t="s">
        <v>22</v>
      </c>
    </row>
    <row r="16" spans="1:19" ht="11.1" customHeight="1" thickBot="1" x14ac:dyDescent="0.25">
      <c r="A16" s="120"/>
      <c r="B16" s="121"/>
      <c r="C16" s="122"/>
      <c r="D16" s="6" t="s">
        <v>60</v>
      </c>
      <c r="E16" s="4" t="s">
        <v>61</v>
      </c>
      <c r="F16" s="5" t="s">
        <v>62</v>
      </c>
      <c r="G16" s="6" t="s">
        <v>63</v>
      </c>
      <c r="H16" s="6" t="s">
        <v>64</v>
      </c>
      <c r="I16" s="6" t="s">
        <v>65</v>
      </c>
      <c r="J16" s="436" t="s">
        <v>66</v>
      </c>
    </row>
    <row r="17" spans="1:10" ht="12" customHeight="1" x14ac:dyDescent="0.2">
      <c r="A17" s="213" t="s">
        <v>103</v>
      </c>
      <c r="B17" s="664" t="s">
        <v>104</v>
      </c>
      <c r="C17" s="664"/>
      <c r="D17" s="132"/>
      <c r="E17" s="133"/>
      <c r="F17" s="132"/>
      <c r="G17" s="132"/>
      <c r="H17" s="132"/>
      <c r="I17" s="132"/>
      <c r="J17" s="254"/>
    </row>
    <row r="18" spans="1:10" ht="12" customHeight="1" x14ac:dyDescent="0.2">
      <c r="A18" s="218" t="s">
        <v>70</v>
      </c>
      <c r="B18" s="441" t="s">
        <v>105</v>
      </c>
      <c r="C18" s="446"/>
      <c r="D18" s="138"/>
      <c r="E18" s="29">
        <v>32600</v>
      </c>
      <c r="F18" s="28">
        <f>SUM(D18:E18)</f>
        <v>32600</v>
      </c>
      <c r="G18" s="29"/>
      <c r="H18" s="28">
        <f t="shared" ref="H18:H24" si="0">F18+G18</f>
        <v>32600</v>
      </c>
      <c r="I18" s="29"/>
      <c r="J18" s="227">
        <f t="shared" ref="J18:J24" si="1">H18+I18</f>
        <v>32600</v>
      </c>
    </row>
    <row r="19" spans="1:10" ht="12" customHeight="1" x14ac:dyDescent="0.2">
      <c r="A19" s="220" t="s">
        <v>71</v>
      </c>
      <c r="B19" s="659" t="s">
        <v>106</v>
      </c>
      <c r="C19" s="682"/>
      <c r="D19" s="29"/>
      <c r="E19" s="29">
        <v>55560</v>
      </c>
      <c r="F19" s="28">
        <f>SUM(D19:E19)</f>
        <v>55560</v>
      </c>
      <c r="G19" s="29"/>
      <c r="H19" s="28">
        <f t="shared" si="0"/>
        <v>55560</v>
      </c>
      <c r="I19" s="29"/>
      <c r="J19" s="227">
        <f t="shared" si="1"/>
        <v>55560</v>
      </c>
    </row>
    <row r="20" spans="1:10" ht="12" customHeight="1" x14ac:dyDescent="0.2">
      <c r="A20" s="220" t="s">
        <v>72</v>
      </c>
      <c r="B20" s="446" t="s">
        <v>107</v>
      </c>
      <c r="C20" s="446"/>
      <c r="D20" s="29"/>
      <c r="E20" s="29"/>
      <c r="F20" s="28">
        <f t="shared" ref="F20:F29" si="2">SUM(D20:E20)</f>
        <v>0</v>
      </c>
      <c r="G20" s="29"/>
      <c r="H20" s="28">
        <f t="shared" si="0"/>
        <v>0</v>
      </c>
      <c r="I20" s="29"/>
      <c r="J20" s="227">
        <f t="shared" si="1"/>
        <v>0</v>
      </c>
    </row>
    <row r="21" spans="1:10" ht="12" customHeight="1" x14ac:dyDescent="0.2">
      <c r="A21" s="220" t="s">
        <v>73</v>
      </c>
      <c r="B21" s="26" t="s">
        <v>108</v>
      </c>
      <c r="C21" s="26"/>
      <c r="D21" s="29"/>
      <c r="E21" s="29">
        <v>308760</v>
      </c>
      <c r="F21" s="28">
        <f t="shared" si="2"/>
        <v>308760</v>
      </c>
      <c r="G21" s="29"/>
      <c r="H21" s="28">
        <f t="shared" si="0"/>
        <v>308760</v>
      </c>
      <c r="I21" s="29"/>
      <c r="J21" s="227">
        <f t="shared" si="1"/>
        <v>308760</v>
      </c>
    </row>
    <row r="22" spans="1:10" ht="12" customHeight="1" x14ac:dyDescent="0.2">
      <c r="A22" s="220" t="s">
        <v>80</v>
      </c>
      <c r="B22" s="26" t="s">
        <v>109</v>
      </c>
      <c r="C22" s="26"/>
      <c r="D22" s="29"/>
      <c r="E22" s="29">
        <f>823219-'P3 Form A-1 Health Care'!E45-'P5 Form A-3 - Mental Health'!E41-109673</f>
        <v>337874</v>
      </c>
      <c r="F22" s="28">
        <f t="shared" si="2"/>
        <v>337874</v>
      </c>
      <c r="G22" s="29"/>
      <c r="H22" s="28">
        <f t="shared" si="0"/>
        <v>337874</v>
      </c>
      <c r="I22" s="29"/>
      <c r="J22" s="227">
        <f t="shared" si="1"/>
        <v>337874</v>
      </c>
    </row>
    <row r="23" spans="1:10" ht="12" customHeight="1" x14ac:dyDescent="0.2">
      <c r="A23" s="220" t="s">
        <v>81</v>
      </c>
      <c r="B23" s="26" t="s">
        <v>110</v>
      </c>
      <c r="C23" s="26"/>
      <c r="D23" s="29"/>
      <c r="E23" s="29"/>
      <c r="F23" s="28">
        <f t="shared" si="2"/>
        <v>0</v>
      </c>
      <c r="G23" s="29"/>
      <c r="H23" s="28">
        <f t="shared" si="0"/>
        <v>0</v>
      </c>
      <c r="I23" s="29"/>
      <c r="J23" s="227">
        <f t="shared" si="1"/>
        <v>0</v>
      </c>
    </row>
    <row r="24" spans="1:10" ht="12" customHeight="1" x14ac:dyDescent="0.2">
      <c r="A24" s="220" t="s">
        <v>112</v>
      </c>
      <c r="B24" s="26" t="s">
        <v>111</v>
      </c>
      <c r="C24" s="26"/>
      <c r="D24" s="29"/>
      <c r="E24" s="29">
        <v>764363</v>
      </c>
      <c r="F24" s="28">
        <f t="shared" si="2"/>
        <v>764363</v>
      </c>
      <c r="G24" s="29"/>
      <c r="H24" s="28">
        <f t="shared" si="0"/>
        <v>764363</v>
      </c>
      <c r="I24" s="29"/>
      <c r="J24" s="227">
        <f t="shared" si="1"/>
        <v>764363</v>
      </c>
    </row>
    <row r="25" spans="1:10" ht="12" customHeight="1" x14ac:dyDescent="0.2">
      <c r="A25" s="220" t="s">
        <v>114</v>
      </c>
      <c r="B25" s="26" t="s">
        <v>44</v>
      </c>
      <c r="C25" s="26"/>
      <c r="D25" s="29"/>
      <c r="E25" s="29"/>
      <c r="F25" s="28"/>
      <c r="G25" s="29"/>
      <c r="H25" s="28"/>
      <c r="I25" s="29"/>
      <c r="J25" s="227"/>
    </row>
    <row r="26" spans="1:10" ht="12" customHeight="1" x14ac:dyDescent="0.2">
      <c r="A26" s="220"/>
      <c r="B26" s="466"/>
      <c r="C26" s="470" t="s">
        <v>401</v>
      </c>
      <c r="D26" s="29"/>
      <c r="E26" s="29">
        <v>33338</v>
      </c>
      <c r="F26" s="28">
        <f t="shared" si="2"/>
        <v>33338</v>
      </c>
      <c r="G26" s="29"/>
      <c r="H26" s="28">
        <f>F26+G26</f>
        <v>33338</v>
      </c>
      <c r="I26" s="29"/>
      <c r="J26" s="227">
        <f>H26+I26</f>
        <v>33338</v>
      </c>
    </row>
    <row r="27" spans="1:10" ht="12" customHeight="1" x14ac:dyDescent="0.2">
      <c r="A27" s="220"/>
      <c r="B27" s="466"/>
      <c r="C27" s="461"/>
      <c r="D27" s="29"/>
      <c r="E27" s="29"/>
      <c r="F27" s="28">
        <f t="shared" si="2"/>
        <v>0</v>
      </c>
      <c r="G27" s="29"/>
      <c r="H27" s="28">
        <f>F27+G27</f>
        <v>0</v>
      </c>
      <c r="I27" s="29"/>
      <c r="J27" s="227">
        <f>H27+I27</f>
        <v>0</v>
      </c>
    </row>
    <row r="28" spans="1:10" ht="12" customHeight="1" x14ac:dyDescent="0.2">
      <c r="A28" s="223"/>
      <c r="B28" s="465"/>
      <c r="C28" s="462"/>
      <c r="D28" s="29"/>
      <c r="E28" s="29"/>
      <c r="F28" s="28">
        <f t="shared" si="2"/>
        <v>0</v>
      </c>
      <c r="G28" s="29"/>
      <c r="H28" s="28">
        <f>F28+G28</f>
        <v>0</v>
      </c>
      <c r="I28" s="29"/>
      <c r="J28" s="227">
        <f>H28+I28</f>
        <v>0</v>
      </c>
    </row>
    <row r="29" spans="1:10" ht="12" customHeight="1" x14ac:dyDescent="0.2">
      <c r="A29" s="223"/>
      <c r="B29" s="465"/>
      <c r="C29" s="462"/>
      <c r="D29" s="29"/>
      <c r="E29" s="29"/>
      <c r="F29" s="28">
        <f t="shared" si="2"/>
        <v>0</v>
      </c>
      <c r="G29" s="29"/>
      <c r="H29" s="28">
        <f>F29+G29</f>
        <v>0</v>
      </c>
      <c r="I29" s="29"/>
      <c r="J29" s="227">
        <f>H29+I29</f>
        <v>0</v>
      </c>
    </row>
    <row r="30" spans="1:10" ht="12" customHeight="1" x14ac:dyDescent="0.2">
      <c r="A30" s="223"/>
      <c r="B30" s="106"/>
      <c r="C30" s="108"/>
      <c r="D30" s="105"/>
      <c r="E30" s="29"/>
      <c r="F30" s="28">
        <f>SUM(D30:E30)</f>
        <v>0</v>
      </c>
      <c r="G30" s="29"/>
      <c r="H30" s="28">
        <f>F30+G30</f>
        <v>0</v>
      </c>
      <c r="I30" s="29"/>
      <c r="J30" s="227">
        <f>H30+I30</f>
        <v>0</v>
      </c>
    </row>
    <row r="31" spans="1:10" ht="12" customHeight="1" x14ac:dyDescent="0.2">
      <c r="A31" s="228" t="s">
        <v>113</v>
      </c>
      <c r="B31" s="111" t="s">
        <v>227</v>
      </c>
      <c r="C31" s="127"/>
      <c r="D31" s="128">
        <f t="shared" ref="D31:J31" si="3">SUM(D17:D30)</f>
        <v>0</v>
      </c>
      <c r="E31" s="128">
        <f t="shared" si="3"/>
        <v>1532495</v>
      </c>
      <c r="F31" s="128">
        <f t="shared" si="3"/>
        <v>1532495</v>
      </c>
      <c r="G31" s="128">
        <f t="shared" si="3"/>
        <v>0</v>
      </c>
      <c r="H31" s="128">
        <f t="shared" si="3"/>
        <v>1532495</v>
      </c>
      <c r="I31" s="128">
        <f t="shared" si="3"/>
        <v>0</v>
      </c>
      <c r="J31" s="229">
        <f t="shared" si="3"/>
        <v>1532495</v>
      </c>
    </row>
    <row r="32" spans="1:10" ht="12" customHeight="1" x14ac:dyDescent="0.2">
      <c r="A32" s="255"/>
      <c r="B32" s="189"/>
      <c r="C32" s="189"/>
      <c r="D32" s="190"/>
      <c r="E32" s="191"/>
      <c r="F32" s="190"/>
      <c r="G32" s="190"/>
      <c r="H32" s="192"/>
      <c r="I32" s="190"/>
      <c r="J32" s="256"/>
    </row>
    <row r="33" spans="1:11" ht="12" customHeight="1" x14ac:dyDescent="0.2">
      <c r="A33" s="244" t="s">
        <v>115</v>
      </c>
      <c r="B33" s="664" t="s">
        <v>116</v>
      </c>
      <c r="C33" s="664"/>
      <c r="D33" s="100"/>
      <c r="E33" s="101"/>
      <c r="F33" s="8"/>
      <c r="G33" s="100"/>
      <c r="H33" s="8"/>
      <c r="I33" s="100"/>
      <c r="J33" s="217"/>
    </row>
    <row r="34" spans="1:11" x14ac:dyDescent="0.2">
      <c r="A34" s="218" t="s">
        <v>70</v>
      </c>
      <c r="B34" s="668" t="s">
        <v>117</v>
      </c>
      <c r="C34" s="669"/>
      <c r="D34" s="34">
        <v>5242973</v>
      </c>
      <c r="E34" s="34">
        <v>544434</v>
      </c>
      <c r="F34" s="28">
        <f>SUM(D34:E34)</f>
        <v>5787407</v>
      </c>
      <c r="G34" s="34"/>
      <c r="H34" s="36">
        <f t="shared" ref="H34:H47" si="4">F34+G34</f>
        <v>5787407</v>
      </c>
      <c r="I34" s="37"/>
      <c r="J34" s="219">
        <f t="shared" ref="J34:J48" si="5">H34+I34</f>
        <v>5787407</v>
      </c>
    </row>
    <row r="35" spans="1:11" x14ac:dyDescent="0.2">
      <c r="A35" s="220" t="s">
        <v>71</v>
      </c>
      <c r="B35" s="659" t="s">
        <v>118</v>
      </c>
      <c r="C35" s="660"/>
      <c r="D35" s="38"/>
      <c r="E35" s="38"/>
      <c r="F35" s="28">
        <f>SUM(D35:E35)</f>
        <v>0</v>
      </c>
      <c r="G35" s="38"/>
      <c r="H35" s="36">
        <f t="shared" si="4"/>
        <v>0</v>
      </c>
      <c r="I35" s="39"/>
      <c r="J35" s="221">
        <f t="shared" si="5"/>
        <v>0</v>
      </c>
    </row>
    <row r="36" spans="1:11" x14ac:dyDescent="0.2">
      <c r="A36" s="220" t="s">
        <v>72</v>
      </c>
      <c r="B36" s="441" t="s">
        <v>119</v>
      </c>
      <c r="C36" s="442"/>
      <c r="D36" s="38"/>
      <c r="E36" s="38">
        <v>101024</v>
      </c>
      <c r="F36" s="28">
        <f t="shared" ref="F36:F47" si="6">SUM(D36:E36)</f>
        <v>101024</v>
      </c>
      <c r="G36" s="38"/>
      <c r="H36" s="36">
        <f t="shared" si="4"/>
        <v>101024</v>
      </c>
      <c r="I36" s="39"/>
      <c r="J36" s="221">
        <f t="shared" si="5"/>
        <v>101024</v>
      </c>
    </row>
    <row r="37" spans="1:11" x14ac:dyDescent="0.2">
      <c r="A37" s="220" t="s">
        <v>73</v>
      </c>
      <c r="B37" s="441" t="s">
        <v>120</v>
      </c>
      <c r="C37" s="442"/>
      <c r="D37" s="38"/>
      <c r="E37" s="38"/>
      <c r="F37" s="28">
        <f t="shared" si="6"/>
        <v>0</v>
      </c>
      <c r="G37" s="38"/>
      <c r="H37" s="36">
        <f t="shared" si="4"/>
        <v>0</v>
      </c>
      <c r="I37" s="39"/>
      <c r="J37" s="221">
        <f t="shared" si="5"/>
        <v>0</v>
      </c>
    </row>
    <row r="38" spans="1:11" x14ac:dyDescent="0.2">
      <c r="A38" s="220" t="s">
        <v>80</v>
      </c>
      <c r="B38" s="441" t="s">
        <v>121</v>
      </c>
      <c r="C38" s="442"/>
      <c r="D38" s="38"/>
      <c r="E38" s="38"/>
      <c r="F38" s="28">
        <f t="shared" si="6"/>
        <v>0</v>
      </c>
      <c r="G38" s="38"/>
      <c r="H38" s="36">
        <f t="shared" si="4"/>
        <v>0</v>
      </c>
      <c r="I38" s="39"/>
      <c r="J38" s="221">
        <f t="shared" si="5"/>
        <v>0</v>
      </c>
    </row>
    <row r="39" spans="1:11" x14ac:dyDescent="0.2">
      <c r="A39" s="220" t="s">
        <v>81</v>
      </c>
      <c r="B39" s="441" t="s">
        <v>106</v>
      </c>
      <c r="C39" s="442"/>
      <c r="D39" s="38"/>
      <c r="E39" s="38"/>
      <c r="F39" s="28">
        <f t="shared" si="6"/>
        <v>0</v>
      </c>
      <c r="G39" s="38"/>
      <c r="H39" s="36">
        <f>F39+G39</f>
        <v>0</v>
      </c>
      <c r="I39" s="39"/>
      <c r="J39" s="221">
        <f>H39+I39</f>
        <v>0</v>
      </c>
    </row>
    <row r="40" spans="1:11" x14ac:dyDescent="0.2">
      <c r="A40" s="220" t="s">
        <v>112</v>
      </c>
      <c r="B40" s="441" t="s">
        <v>122</v>
      </c>
      <c r="C40" s="442"/>
      <c r="D40" s="139"/>
      <c r="E40" s="38"/>
      <c r="F40" s="28">
        <f t="shared" si="6"/>
        <v>0</v>
      </c>
      <c r="G40" s="38"/>
      <c r="H40" s="36">
        <f t="shared" si="4"/>
        <v>0</v>
      </c>
      <c r="I40" s="39"/>
      <c r="J40" s="221">
        <f t="shared" si="5"/>
        <v>0</v>
      </c>
    </row>
    <row r="41" spans="1:11" x14ac:dyDescent="0.2">
      <c r="A41" s="220" t="s">
        <v>114</v>
      </c>
      <c r="B41" s="446" t="s">
        <v>359</v>
      </c>
      <c r="C41" s="442"/>
      <c r="D41" s="139"/>
      <c r="E41" s="38"/>
      <c r="F41" s="28">
        <f t="shared" si="6"/>
        <v>0</v>
      </c>
      <c r="G41" s="38"/>
      <c r="H41" s="36">
        <f t="shared" si="4"/>
        <v>0</v>
      </c>
      <c r="I41" s="39"/>
      <c r="J41" s="221">
        <f t="shared" si="5"/>
        <v>0</v>
      </c>
    </row>
    <row r="42" spans="1:11" x14ac:dyDescent="0.2">
      <c r="A42" s="220" t="s">
        <v>113</v>
      </c>
      <c r="B42" s="446" t="s">
        <v>123</v>
      </c>
      <c r="C42" s="442"/>
      <c r="D42" s="139"/>
      <c r="E42" s="38"/>
      <c r="F42" s="28">
        <f t="shared" si="6"/>
        <v>0</v>
      </c>
      <c r="G42" s="38"/>
      <c r="H42" s="36">
        <f t="shared" si="4"/>
        <v>0</v>
      </c>
      <c r="I42" s="39"/>
      <c r="J42" s="221">
        <f t="shared" si="5"/>
        <v>0</v>
      </c>
    </row>
    <row r="43" spans="1:11" x14ac:dyDescent="0.2">
      <c r="A43" s="220" t="s">
        <v>124</v>
      </c>
      <c r="B43" s="26" t="s">
        <v>44</v>
      </c>
      <c r="C43" s="442"/>
      <c r="D43" s="139"/>
      <c r="E43" s="38"/>
      <c r="F43" s="28"/>
      <c r="G43" s="38"/>
      <c r="H43" s="36"/>
      <c r="I43" s="39"/>
      <c r="J43" s="221"/>
    </row>
    <row r="44" spans="1:11" x14ac:dyDescent="0.2">
      <c r="A44" s="220"/>
      <c r="B44" s="465"/>
      <c r="C44" s="460" t="s">
        <v>375</v>
      </c>
      <c r="D44" s="38"/>
      <c r="E44" s="38">
        <v>584281</v>
      </c>
      <c r="F44" s="28">
        <f t="shared" si="6"/>
        <v>584281</v>
      </c>
      <c r="G44" s="38"/>
      <c r="H44" s="36">
        <f t="shared" si="4"/>
        <v>584281</v>
      </c>
      <c r="I44" s="39"/>
      <c r="J44" s="221">
        <f t="shared" si="5"/>
        <v>584281</v>
      </c>
    </row>
    <row r="45" spans="1:11" x14ac:dyDescent="0.2">
      <c r="A45" s="220"/>
      <c r="B45" s="465"/>
      <c r="C45" s="462" t="s">
        <v>376</v>
      </c>
      <c r="D45" s="38"/>
      <c r="E45" s="38">
        <v>1105281</v>
      </c>
      <c r="F45" s="28">
        <f t="shared" si="6"/>
        <v>1105281</v>
      </c>
      <c r="G45" s="38"/>
      <c r="H45" s="40">
        <f t="shared" si="4"/>
        <v>1105281</v>
      </c>
      <c r="I45" s="38"/>
      <c r="J45" s="222">
        <f t="shared" si="5"/>
        <v>1105281</v>
      </c>
      <c r="K45" s="33"/>
    </row>
    <row r="46" spans="1:11" x14ac:dyDescent="0.2">
      <c r="A46" s="220"/>
      <c r="B46" s="465"/>
      <c r="C46" s="530" t="s">
        <v>414</v>
      </c>
      <c r="D46" s="38"/>
      <c r="E46" s="38">
        <v>173155</v>
      </c>
      <c r="F46" s="28">
        <f t="shared" si="6"/>
        <v>173155</v>
      </c>
      <c r="G46" s="38"/>
      <c r="H46" s="40">
        <f>F46+G46</f>
        <v>173155</v>
      </c>
      <c r="I46" s="38"/>
      <c r="J46" s="222">
        <f>H46+I46</f>
        <v>173155</v>
      </c>
      <c r="K46" s="33"/>
    </row>
    <row r="47" spans="1:11" x14ac:dyDescent="0.2">
      <c r="A47" s="220"/>
      <c r="B47" s="465"/>
      <c r="C47" s="462" t="s">
        <v>377</v>
      </c>
      <c r="D47" s="38"/>
      <c r="E47" s="38">
        <v>2949511</v>
      </c>
      <c r="F47" s="28">
        <f t="shared" si="6"/>
        <v>2949511</v>
      </c>
      <c r="G47" s="38"/>
      <c r="H47" s="40">
        <f t="shared" si="4"/>
        <v>2949511</v>
      </c>
      <c r="I47" s="38"/>
      <c r="J47" s="222">
        <f t="shared" si="5"/>
        <v>2949511</v>
      </c>
      <c r="K47" s="33"/>
    </row>
    <row r="48" spans="1:11" ht="12.75" customHeight="1" x14ac:dyDescent="0.2">
      <c r="A48" s="223"/>
      <c r="B48" s="110"/>
      <c r="C48" s="460"/>
      <c r="D48" s="104"/>
      <c r="E48" s="41"/>
      <c r="F48" s="28">
        <f>SUM(D48:E48)</f>
        <v>0</v>
      </c>
      <c r="G48" s="41"/>
      <c r="H48" s="40">
        <f>F48+G48</f>
        <v>0</v>
      </c>
      <c r="I48" s="41"/>
      <c r="J48" s="222">
        <f t="shared" si="5"/>
        <v>0</v>
      </c>
      <c r="K48" s="33"/>
    </row>
    <row r="49" spans="1:11" s="126" customFormat="1" x14ac:dyDescent="0.2">
      <c r="A49" s="224" t="s">
        <v>125</v>
      </c>
      <c r="B49" s="661" t="s">
        <v>228</v>
      </c>
      <c r="C49" s="662"/>
      <c r="D49" s="129">
        <f t="shared" ref="D49:J49" si="7">SUM(D34:D48)</f>
        <v>5242973</v>
      </c>
      <c r="E49" s="129">
        <f t="shared" si="7"/>
        <v>5457686</v>
      </c>
      <c r="F49" s="129">
        <f t="shared" si="7"/>
        <v>10700659</v>
      </c>
      <c r="G49" s="129">
        <f t="shared" si="7"/>
        <v>0</v>
      </c>
      <c r="H49" s="129">
        <f t="shared" si="7"/>
        <v>10700659</v>
      </c>
      <c r="I49" s="129">
        <f t="shared" si="7"/>
        <v>0</v>
      </c>
      <c r="J49" s="225">
        <f t="shared" si="7"/>
        <v>10700659</v>
      </c>
    </row>
    <row r="50" spans="1:11" ht="15.75" customHeight="1" thickBot="1" x14ac:dyDescent="0.25">
      <c r="A50" s="257" t="s">
        <v>126</v>
      </c>
      <c r="B50" s="680" t="s">
        <v>338</v>
      </c>
      <c r="C50" s="681"/>
      <c r="D50" s="327">
        <f>D49+D31</f>
        <v>5242973</v>
      </c>
      <c r="E50" s="327">
        <f t="shared" ref="E50:J50" si="8">E49+E31</f>
        <v>6990181</v>
      </c>
      <c r="F50" s="327">
        <f t="shared" si="8"/>
        <v>12233154</v>
      </c>
      <c r="G50" s="327">
        <f t="shared" si="8"/>
        <v>0</v>
      </c>
      <c r="H50" s="327">
        <f t="shared" si="8"/>
        <v>12233154</v>
      </c>
      <c r="I50" s="327">
        <f t="shared" si="8"/>
        <v>0</v>
      </c>
      <c r="J50" s="328">
        <f t="shared" si="8"/>
        <v>12233154</v>
      </c>
    </row>
    <row r="51" spans="1:11" ht="13.5" thickTop="1" x14ac:dyDescent="0.2">
      <c r="A51" s="258"/>
      <c r="B51" s="446"/>
      <c r="C51" s="446"/>
      <c r="D51" s="467"/>
      <c r="E51" s="467"/>
      <c r="F51" s="329"/>
      <c r="G51" s="467"/>
      <c r="H51" s="329"/>
      <c r="I51" s="467"/>
      <c r="J51" s="330"/>
    </row>
    <row r="52" spans="1:11" ht="19.5" customHeight="1" thickBot="1" x14ac:dyDescent="0.25">
      <c r="A52" s="259" t="s">
        <v>127</v>
      </c>
      <c r="B52" s="680" t="s">
        <v>339</v>
      </c>
      <c r="C52" s="681"/>
      <c r="D52" s="327">
        <f>D50+'P6 Form A-4 - Non-Allow Other'!D37</f>
        <v>11680425</v>
      </c>
      <c r="E52" s="327">
        <f>E50+'P6 Form A-4 - Non-Allow Other'!E37</f>
        <v>11773414.226</v>
      </c>
      <c r="F52" s="327">
        <f>F50+'P6 Form A-4 - Non-Allow Other'!F37</f>
        <v>23453839.226</v>
      </c>
      <c r="G52" s="327">
        <f>G50+'P6 Form A-4 - Non-Allow Other'!G37</f>
        <v>0</v>
      </c>
      <c r="H52" s="327">
        <f>H50+'P6 Form A-4 - Non-Allow Other'!H37</f>
        <v>23453839.226</v>
      </c>
      <c r="I52" s="327">
        <f>I50+'P6 Form A-4 - Non-Allow Other'!I37</f>
        <v>0</v>
      </c>
      <c r="J52" s="328">
        <f>J50+'P6 Form A-4 - Non-Allow Other'!J37</f>
        <v>23453839.226</v>
      </c>
    </row>
    <row r="53" spans="1:11" ht="13.5" thickTop="1" x14ac:dyDescent="0.2">
      <c r="A53" s="260"/>
      <c r="B53" s="683"/>
      <c r="C53" s="683"/>
      <c r="D53" s="140"/>
      <c r="E53" s="141"/>
      <c r="F53" s="140"/>
      <c r="G53" s="140"/>
      <c r="H53" s="140"/>
      <c r="I53" s="140"/>
      <c r="J53" s="261"/>
      <c r="K53" s="142"/>
    </row>
    <row r="54" spans="1:11" ht="15.75" thickBot="1" x14ac:dyDescent="0.25">
      <c r="A54" s="262"/>
      <c r="B54" s="468" t="s">
        <v>340</v>
      </c>
      <c r="C54" s="263"/>
      <c r="D54" s="469"/>
      <c r="E54" s="469"/>
      <c r="F54" s="265"/>
      <c r="G54" s="469"/>
      <c r="H54" s="265"/>
      <c r="I54" s="469"/>
      <c r="J54" s="266"/>
    </row>
    <row r="55" spans="1:11" x14ac:dyDescent="0.2">
      <c r="A55" s="134"/>
      <c r="B55" s="682"/>
      <c r="C55" s="682"/>
      <c r="D55" s="135"/>
      <c r="E55" s="135"/>
      <c r="F55" s="136"/>
      <c r="G55" s="135"/>
      <c r="H55" s="136"/>
      <c r="I55" s="135"/>
      <c r="J55" s="136"/>
    </row>
    <row r="56" spans="1:11" x14ac:dyDescent="0.2">
      <c r="A56" s="134"/>
      <c r="B56" s="24"/>
      <c r="C56" s="24"/>
      <c r="D56" s="135"/>
      <c r="E56" s="135"/>
      <c r="F56" s="136"/>
      <c r="G56" s="135"/>
      <c r="H56" s="136"/>
      <c r="I56" s="135"/>
      <c r="J56" s="136"/>
    </row>
  </sheetData>
  <sheetProtection password="E1AE" sheet="1" formatColumns="0" formatRows="0"/>
  <mergeCells count="19">
    <mergeCell ref="B49:C49"/>
    <mergeCell ref="B50:C50"/>
    <mergeCell ref="B53:C53"/>
    <mergeCell ref="B55:C55"/>
    <mergeCell ref="B52:C52"/>
    <mergeCell ref="A11:J11"/>
    <mergeCell ref="A14:C15"/>
    <mergeCell ref="B33:C33"/>
    <mergeCell ref="B34:C34"/>
    <mergeCell ref="B35:C35"/>
    <mergeCell ref="B19:C19"/>
    <mergeCell ref="B17:C17"/>
    <mergeCell ref="C8:H8"/>
    <mergeCell ref="E6:F6"/>
    <mergeCell ref="A1:J1"/>
    <mergeCell ref="A2:J2"/>
    <mergeCell ref="A3:J3"/>
    <mergeCell ref="A4:J4"/>
    <mergeCell ref="I6:J6"/>
  </mergeCells>
  <printOptions horizontalCentered="1" verticalCentered="1"/>
  <pageMargins left="0.25" right="0.25" top="0.25" bottom="0.5" header="0.5" footer="0.25"/>
  <pageSetup scale="70" orientation="landscape" r:id="rId1"/>
  <headerFooter alignWithMargins="0">
    <oddFooter>&amp;LDSS-16 10-24-2016&amp;RPage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38"/>
  <sheetViews>
    <sheetView topLeftCell="A10" zoomScale="98" zoomScaleNormal="98" workbookViewId="0">
      <selection activeCell="O33" sqref="O33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514"/>
      <c r="G5" s="514"/>
      <c r="H5" s="514"/>
      <c r="I5" s="514"/>
      <c r="J5" s="514"/>
      <c r="K5" s="514"/>
      <c r="L5" s="514"/>
      <c r="M5" s="514"/>
      <c r="N5" s="514"/>
      <c r="O5" s="514"/>
      <c r="P5" s="514"/>
      <c r="Q5" s="514"/>
      <c r="R5" s="514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516">
        <f>'P1 Info &amp; Certification'!N20</f>
        <v>44377</v>
      </c>
      <c r="J6" s="147"/>
      <c r="K6" s="529"/>
      <c r="L6" s="13"/>
      <c r="M6" s="526"/>
      <c r="N6" s="527"/>
      <c r="O6" s="147"/>
      <c r="P6" s="147"/>
      <c r="Q6" s="527"/>
      <c r="R6" s="146"/>
      <c r="S6" s="146"/>
    </row>
    <row r="7" spans="1:19" x14ac:dyDescent="0.2">
      <c r="A7" s="153"/>
      <c r="B7" s="527"/>
      <c r="C7" s="527"/>
      <c r="D7" s="527"/>
      <c r="E7" s="527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525"/>
      <c r="K8" s="525"/>
      <c r="L8" s="525"/>
      <c r="M8" s="525"/>
      <c r="N8" s="525"/>
      <c r="O8" s="525"/>
      <c r="P8" s="525"/>
      <c r="Q8" s="525"/>
      <c r="R8" s="146"/>
      <c r="S8" s="146"/>
    </row>
    <row r="9" spans="1:19" x14ac:dyDescent="0.2">
      <c r="A9" s="471"/>
      <c r="B9" s="515"/>
      <c r="C9" s="515"/>
      <c r="D9" s="515"/>
      <c r="E9" s="515"/>
      <c r="F9" s="515"/>
      <c r="G9" s="515"/>
      <c r="H9" s="515"/>
      <c r="I9" s="515"/>
      <c r="J9" s="528"/>
      <c r="K9" s="528"/>
      <c r="L9" s="528"/>
      <c r="M9" s="528"/>
      <c r="N9" s="528"/>
      <c r="O9" s="528"/>
      <c r="P9" s="528"/>
      <c r="Q9" s="528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274</v>
      </c>
    </row>
    <row r="12" spans="1:19" ht="28.5" customHeight="1" x14ac:dyDescent="0.25">
      <c r="A12" s="698" t="s">
        <v>273</v>
      </c>
      <c r="B12" s="699"/>
      <c r="C12" s="699"/>
      <c r="D12" s="699"/>
      <c r="E12" s="700"/>
      <c r="F12" s="700"/>
      <c r="G12" s="700"/>
      <c r="H12" s="699"/>
      <c r="I12" s="701"/>
    </row>
    <row r="13" spans="1:19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517"/>
      <c r="B16" s="518"/>
      <c r="C16" s="518"/>
      <c r="D16" s="518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10" ht="12.75" customHeight="1" x14ac:dyDescent="0.2">
      <c r="A17" s="298"/>
      <c r="B17" s="710" t="s">
        <v>268</v>
      </c>
      <c r="C17" s="711"/>
      <c r="D17" s="711"/>
      <c r="E17" s="372" t="s">
        <v>269</v>
      </c>
      <c r="F17" s="411">
        <v>125000</v>
      </c>
      <c r="G17" s="365">
        <v>1500</v>
      </c>
      <c r="H17" s="337">
        <v>1040</v>
      </c>
      <c r="I17" s="341">
        <f>H17/2080</f>
        <v>0.5</v>
      </c>
    </row>
    <row r="18" spans="1:10" ht="19.5" customHeight="1" x14ac:dyDescent="0.2">
      <c r="A18" s="207" t="s">
        <v>83</v>
      </c>
      <c r="B18" s="712" t="s">
        <v>229</v>
      </c>
      <c r="C18" s="707"/>
      <c r="D18" s="707"/>
      <c r="E18" s="371"/>
      <c r="F18" s="412"/>
      <c r="G18" s="338"/>
      <c r="H18" s="339"/>
      <c r="I18" s="342"/>
    </row>
    <row r="19" spans="1:10" ht="19.5" customHeight="1" x14ac:dyDescent="0.2">
      <c r="A19" s="474" t="s">
        <v>49</v>
      </c>
      <c r="B19" s="809" t="s">
        <v>436</v>
      </c>
      <c r="C19" s="691"/>
      <c r="D19" s="692"/>
      <c r="E19" s="521" t="s">
        <v>382</v>
      </c>
      <c r="F19" s="394">
        <v>170408</v>
      </c>
      <c r="G19" s="476">
        <v>1851</v>
      </c>
      <c r="H19" s="394">
        <v>1664</v>
      </c>
      <c r="I19" s="373">
        <f>ROUND(H19/2080,2)</f>
        <v>0.8</v>
      </c>
    </row>
    <row r="20" spans="1:10" ht="19.5" customHeight="1" x14ac:dyDescent="0.2">
      <c r="A20" s="474" t="s">
        <v>50</v>
      </c>
      <c r="B20" s="809" t="s">
        <v>437</v>
      </c>
      <c r="C20" s="691"/>
      <c r="D20" s="692"/>
      <c r="E20" s="521" t="s">
        <v>383</v>
      </c>
      <c r="F20" s="394">
        <v>253516</v>
      </c>
      <c r="G20" s="477">
        <v>6160</v>
      </c>
      <c r="H20" s="394">
        <v>2621</v>
      </c>
      <c r="I20" s="373">
        <f t="shared" ref="I20:I28" si="0">ROUND(H20/2080,2)</f>
        <v>1.26</v>
      </c>
    </row>
    <row r="21" spans="1:10" ht="19.5" customHeight="1" x14ac:dyDescent="0.2">
      <c r="A21" s="474" t="s">
        <v>82</v>
      </c>
      <c r="B21" s="809" t="s">
        <v>438</v>
      </c>
      <c r="C21" s="691"/>
      <c r="D21" s="692"/>
      <c r="E21" s="521" t="s">
        <v>383</v>
      </c>
      <c r="F21" s="394">
        <v>86005</v>
      </c>
      <c r="G21" s="476">
        <v>1863</v>
      </c>
      <c r="H21" s="394">
        <v>832</v>
      </c>
      <c r="I21" s="373">
        <f t="shared" si="0"/>
        <v>0.4</v>
      </c>
    </row>
    <row r="22" spans="1:10" ht="19.5" customHeight="1" x14ac:dyDescent="0.2">
      <c r="A22" s="474" t="s">
        <v>51</v>
      </c>
      <c r="B22" s="809" t="s">
        <v>439</v>
      </c>
      <c r="C22" s="691"/>
      <c r="D22" s="692"/>
      <c r="E22" s="521" t="s">
        <v>383</v>
      </c>
      <c r="F22" s="394">
        <v>112611</v>
      </c>
      <c r="G22" s="477">
        <v>1886</v>
      </c>
      <c r="H22" s="394">
        <v>1248</v>
      </c>
      <c r="I22" s="373">
        <f t="shared" si="0"/>
        <v>0.6</v>
      </c>
    </row>
    <row r="23" spans="1:10" ht="19.5" customHeight="1" x14ac:dyDescent="0.2">
      <c r="A23" s="474" t="s">
        <v>156</v>
      </c>
      <c r="B23" s="809" t="s">
        <v>440</v>
      </c>
      <c r="C23" s="691"/>
      <c r="D23" s="692"/>
      <c r="E23" s="521" t="s">
        <v>383</v>
      </c>
      <c r="F23" s="394">
        <v>109230</v>
      </c>
      <c r="G23" s="477">
        <v>1946</v>
      </c>
      <c r="H23" s="394">
        <v>1165</v>
      </c>
      <c r="I23" s="373">
        <f t="shared" si="0"/>
        <v>0.56000000000000005</v>
      </c>
    </row>
    <row r="24" spans="1:10" ht="19.5" customHeight="1" x14ac:dyDescent="0.2">
      <c r="A24" s="474" t="s">
        <v>55</v>
      </c>
      <c r="B24" s="809" t="s">
        <v>441</v>
      </c>
      <c r="C24" s="691"/>
      <c r="D24" s="692"/>
      <c r="E24" s="521" t="s">
        <v>383</v>
      </c>
      <c r="F24" s="394">
        <v>43171</v>
      </c>
      <c r="G24" s="477">
        <v>364</v>
      </c>
      <c r="H24" s="394">
        <v>416</v>
      </c>
      <c r="I24" s="373">
        <f t="shared" si="0"/>
        <v>0.2</v>
      </c>
    </row>
    <row r="25" spans="1:10" ht="19.5" customHeight="1" x14ac:dyDescent="0.2">
      <c r="A25" s="474" t="s">
        <v>56</v>
      </c>
      <c r="B25" s="809" t="s">
        <v>442</v>
      </c>
      <c r="C25" s="691"/>
      <c r="D25" s="692"/>
      <c r="E25" s="521" t="s">
        <v>384</v>
      </c>
      <c r="F25" s="394">
        <v>209803</v>
      </c>
      <c r="G25" s="477">
        <v>2269</v>
      </c>
      <c r="H25" s="394">
        <v>2096</v>
      </c>
      <c r="I25" s="373">
        <f t="shared" si="0"/>
        <v>1.01</v>
      </c>
    </row>
    <row r="26" spans="1:10" ht="19.5" customHeight="1" x14ac:dyDescent="0.2">
      <c r="A26" s="474" t="s">
        <v>161</v>
      </c>
      <c r="B26" s="809" t="s">
        <v>443</v>
      </c>
      <c r="C26" s="691"/>
      <c r="D26" s="692"/>
      <c r="E26" s="521" t="s">
        <v>384</v>
      </c>
      <c r="F26" s="394">
        <v>45120</v>
      </c>
      <c r="G26" s="477">
        <v>308</v>
      </c>
      <c r="H26" s="394">
        <v>486</v>
      </c>
      <c r="I26" s="373">
        <f t="shared" si="0"/>
        <v>0.23</v>
      </c>
    </row>
    <row r="27" spans="1:10" ht="19.5" customHeight="1" x14ac:dyDescent="0.2">
      <c r="A27" s="474" t="s">
        <v>162</v>
      </c>
      <c r="B27" s="809" t="s">
        <v>444</v>
      </c>
      <c r="C27" s="691"/>
      <c r="D27" s="692"/>
      <c r="E27" s="521" t="s">
        <v>384</v>
      </c>
      <c r="F27" s="394">
        <v>98301</v>
      </c>
      <c r="G27" s="477">
        <v>662</v>
      </c>
      <c r="H27" s="394">
        <v>1049</v>
      </c>
      <c r="I27" s="373">
        <f t="shared" si="0"/>
        <v>0.5</v>
      </c>
    </row>
    <row r="28" spans="1:10" ht="19.5" customHeight="1" x14ac:dyDescent="0.2">
      <c r="A28" s="474" t="s">
        <v>163</v>
      </c>
      <c r="B28" s="690"/>
      <c r="C28" s="691"/>
      <c r="D28" s="692"/>
      <c r="E28" s="521"/>
      <c r="F28" s="394"/>
      <c r="G28" s="477"/>
      <c r="H28" s="394"/>
      <c r="I28" s="373">
        <f t="shared" si="0"/>
        <v>0</v>
      </c>
    </row>
    <row r="29" spans="1:10" ht="24.75" customHeight="1" thickBot="1" x14ac:dyDescent="0.25">
      <c r="A29" s="253"/>
      <c r="B29" s="693" t="s">
        <v>255</v>
      </c>
      <c r="C29" s="694"/>
      <c r="D29" s="695"/>
      <c r="E29" s="397"/>
      <c r="F29" s="473">
        <f>SUM(F19:F28)</f>
        <v>1128165</v>
      </c>
      <c r="G29" s="473">
        <f>SUM(G19:G28)</f>
        <v>17309</v>
      </c>
      <c r="H29" s="473">
        <f>SUM(H19:H28)</f>
        <v>11577</v>
      </c>
      <c r="I29" s="395">
        <f>SUM(I19:I28)</f>
        <v>5.5600000000000005</v>
      </c>
    </row>
    <row r="30" spans="1:10" ht="19.5" customHeight="1" thickTop="1" x14ac:dyDescent="0.2">
      <c r="A30" s="253"/>
      <c r="B30" s="696"/>
      <c r="C30" s="696"/>
      <c r="D30" s="696"/>
      <c r="E30" s="523"/>
      <c r="F30" s="295"/>
      <c r="G30" s="294"/>
      <c r="H30" s="295"/>
      <c r="I30" s="396"/>
      <c r="J30" s="146"/>
    </row>
    <row r="31" spans="1:10" ht="19.5" customHeight="1" x14ac:dyDescent="0.2">
      <c r="A31" s="389" t="s">
        <v>84</v>
      </c>
      <c r="B31" s="697" t="s">
        <v>206</v>
      </c>
      <c r="C31" s="697"/>
      <c r="D31" s="697"/>
      <c r="E31" s="524"/>
      <c r="F31" s="338"/>
      <c r="G31" s="338"/>
      <c r="H31" s="390"/>
      <c r="I31" s="391"/>
    </row>
    <row r="32" spans="1:10" ht="19.5" customHeight="1" x14ac:dyDescent="0.2">
      <c r="A32" s="474" t="s">
        <v>49</v>
      </c>
      <c r="B32" s="810" t="s">
        <v>445</v>
      </c>
      <c r="C32" s="685"/>
      <c r="D32" s="686"/>
      <c r="E32" s="479" t="s">
        <v>382</v>
      </c>
      <c r="F32" s="392">
        <v>125679</v>
      </c>
      <c r="G32" s="480">
        <v>2366</v>
      </c>
      <c r="H32" s="392">
        <v>2118</v>
      </c>
      <c r="I32" s="393">
        <f>ROUND(H32/2080,2)</f>
        <v>1.02</v>
      </c>
    </row>
    <row r="33" spans="1:9" ht="19.5" customHeight="1" x14ac:dyDescent="0.2">
      <c r="A33" s="474" t="s">
        <v>50</v>
      </c>
      <c r="B33" s="810" t="s">
        <v>446</v>
      </c>
      <c r="C33" s="685"/>
      <c r="D33" s="686"/>
      <c r="E33" s="521" t="s">
        <v>383</v>
      </c>
      <c r="F33" s="394">
        <v>126297</v>
      </c>
      <c r="G33" s="477">
        <v>2636</v>
      </c>
      <c r="H33" s="394">
        <v>2108</v>
      </c>
      <c r="I33" s="393">
        <f>ROUND(H33/2080,2)</f>
        <v>1.01</v>
      </c>
    </row>
    <row r="34" spans="1:9" ht="19.5" customHeight="1" x14ac:dyDescent="0.2">
      <c r="A34" s="474" t="s">
        <v>82</v>
      </c>
      <c r="B34" s="810" t="s">
        <v>447</v>
      </c>
      <c r="C34" s="685"/>
      <c r="D34" s="686"/>
      <c r="E34" s="521" t="s">
        <v>383</v>
      </c>
      <c r="F34" s="394">
        <v>129943</v>
      </c>
      <c r="G34" s="477">
        <v>3147</v>
      </c>
      <c r="H34" s="394">
        <v>2177</v>
      </c>
      <c r="I34" s="393">
        <f>ROUND(H34/2080,2)</f>
        <v>1.05</v>
      </c>
    </row>
    <row r="35" spans="1:9" ht="19.5" customHeight="1" x14ac:dyDescent="0.2">
      <c r="A35" s="474" t="s">
        <v>51</v>
      </c>
      <c r="B35" s="810" t="s">
        <v>448</v>
      </c>
      <c r="C35" s="685"/>
      <c r="D35" s="686"/>
      <c r="E35" s="521" t="s">
        <v>383</v>
      </c>
      <c r="F35" s="394">
        <v>135450</v>
      </c>
      <c r="G35" s="477">
        <v>3008</v>
      </c>
      <c r="H35" s="394">
        <v>2237</v>
      </c>
      <c r="I35" s="393">
        <f>ROUND(H35/2080,2)</f>
        <v>1.08</v>
      </c>
    </row>
    <row r="36" spans="1:9" ht="19.5" customHeight="1" x14ac:dyDescent="0.2">
      <c r="A36" s="474" t="s">
        <v>156</v>
      </c>
      <c r="B36" s="684"/>
      <c r="C36" s="685"/>
      <c r="D36" s="686"/>
      <c r="E36" s="521"/>
      <c r="F36" s="394"/>
      <c r="G36" s="477"/>
      <c r="H36" s="394"/>
      <c r="I36" s="393">
        <f>ROUND(H36/2080,2)</f>
        <v>0</v>
      </c>
    </row>
    <row r="37" spans="1:9" ht="24.75" customHeight="1" thickBot="1" x14ac:dyDescent="0.25">
      <c r="A37" s="293"/>
      <c r="B37" s="687" t="s">
        <v>256</v>
      </c>
      <c r="C37" s="688"/>
      <c r="D37" s="689"/>
      <c r="E37" s="522"/>
      <c r="F37" s="473">
        <f>SUM(F32:F36)</f>
        <v>517369</v>
      </c>
      <c r="G37" s="473">
        <f>SUM(G32:G36)</f>
        <v>11157</v>
      </c>
      <c r="H37" s="473">
        <f>SUM(H32:H36)</f>
        <v>8640</v>
      </c>
      <c r="I37" s="395">
        <f>SUM(I32:I36)</f>
        <v>4.16</v>
      </c>
    </row>
    <row r="38" spans="1:9" ht="13.5" thickTop="1" x14ac:dyDescent="0.2"/>
  </sheetData>
  <sheetProtection password="E1AE" sheet="1" formatColumns="0" formatRows="0"/>
  <mergeCells count="29">
    <mergeCell ref="A1:I1"/>
    <mergeCell ref="A2:I2"/>
    <mergeCell ref="A3:I3"/>
    <mergeCell ref="A4:I4"/>
    <mergeCell ref="C8:H8"/>
    <mergeCell ref="A12:I12"/>
    <mergeCell ref="A13:D15"/>
    <mergeCell ref="H13:I13"/>
    <mergeCell ref="B17:D17"/>
    <mergeCell ref="B18:D18"/>
    <mergeCell ref="B19:D19"/>
    <mergeCell ref="B20:D20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B36:D36"/>
    <mergeCell ref="B37:D37"/>
  </mergeCells>
  <phoneticPr fontId="36" type="noConversion"/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38"/>
  <sheetViews>
    <sheetView topLeftCell="A13" zoomScaleNormal="100" workbookViewId="0">
      <selection activeCell="B19" sqref="B19:D25"/>
    </sheetView>
  </sheetViews>
  <sheetFormatPr defaultRowHeight="12.75" x14ac:dyDescent="0.2"/>
  <cols>
    <col min="1" max="1" width="3.5703125" style="155" customWidth="1"/>
    <col min="2" max="3" width="16.42578125" style="14" customWidth="1"/>
    <col min="4" max="4" width="15.42578125" style="14" customWidth="1"/>
    <col min="5" max="5" width="19.42578125" style="14" bestFit="1" customWidth="1"/>
    <col min="6" max="6" width="16.42578125" style="14" customWidth="1"/>
    <col min="7" max="7" width="13.5703125" style="14" customWidth="1"/>
    <col min="8" max="8" width="17.7109375" style="14" customWidth="1"/>
    <col min="9" max="9" width="16.5703125" style="14" customWidth="1"/>
    <col min="10" max="16384" width="9.140625" style="14"/>
  </cols>
  <sheetData>
    <row r="1" spans="1:19" x14ac:dyDescent="0.2">
      <c r="A1" s="633" t="s">
        <v>45</v>
      </c>
      <c r="B1" s="633"/>
      <c r="C1" s="633"/>
      <c r="D1" s="633"/>
      <c r="E1" s="633"/>
      <c r="F1" s="633"/>
      <c r="G1" s="633"/>
      <c r="H1" s="633"/>
      <c r="I1" s="633"/>
      <c r="J1" s="75"/>
      <c r="K1" s="75"/>
      <c r="L1" s="75"/>
      <c r="M1" s="75"/>
      <c r="N1" s="75"/>
      <c r="O1" s="75"/>
      <c r="P1" s="75"/>
      <c r="Q1" s="75"/>
      <c r="R1" s="75"/>
    </row>
    <row r="2" spans="1:19" x14ac:dyDescent="0.2">
      <c r="A2" s="633" t="s">
        <v>46</v>
      </c>
      <c r="B2" s="633"/>
      <c r="C2" s="633"/>
      <c r="D2" s="633"/>
      <c r="E2" s="633"/>
      <c r="F2" s="633"/>
      <c r="G2" s="633"/>
      <c r="H2" s="633"/>
      <c r="I2" s="633"/>
      <c r="J2" s="75"/>
      <c r="K2" s="75"/>
      <c r="L2" s="75"/>
      <c r="M2" s="75"/>
      <c r="N2" s="75"/>
      <c r="O2" s="75"/>
      <c r="P2" s="75"/>
      <c r="Q2" s="75"/>
      <c r="R2" s="75"/>
    </row>
    <row r="3" spans="1:19" x14ac:dyDescent="0.2">
      <c r="A3" s="633" t="s">
        <v>47</v>
      </c>
      <c r="B3" s="633"/>
      <c r="C3" s="633"/>
      <c r="D3" s="633"/>
      <c r="E3" s="633"/>
      <c r="F3" s="633"/>
      <c r="G3" s="633"/>
      <c r="H3" s="633"/>
      <c r="I3" s="633"/>
      <c r="J3" s="75"/>
      <c r="K3" s="75"/>
      <c r="L3" s="75"/>
      <c r="M3" s="75"/>
      <c r="N3" s="75"/>
      <c r="O3" s="75"/>
      <c r="P3" s="75"/>
      <c r="Q3" s="75"/>
      <c r="R3" s="75"/>
    </row>
    <row r="4" spans="1:19" x14ac:dyDescent="0.2">
      <c r="A4" s="633" t="s">
        <v>48</v>
      </c>
      <c r="B4" s="633"/>
      <c r="C4" s="633"/>
      <c r="D4" s="633"/>
      <c r="E4" s="633"/>
      <c r="F4" s="633"/>
      <c r="G4" s="633"/>
      <c r="H4" s="633"/>
      <c r="I4" s="633"/>
      <c r="J4" s="75"/>
      <c r="K4" s="75"/>
      <c r="L4" s="75"/>
      <c r="M4" s="75"/>
      <c r="N4" s="75"/>
      <c r="O4" s="75"/>
      <c r="P4" s="75"/>
      <c r="Q4" s="75"/>
      <c r="R4" s="75"/>
    </row>
    <row r="5" spans="1:19" ht="13.5" thickBot="1" x14ac:dyDescent="0.25">
      <c r="A5" s="151"/>
      <c r="B5" s="12"/>
      <c r="C5" s="12"/>
      <c r="D5" s="12"/>
      <c r="E5" s="12"/>
      <c r="F5" s="440"/>
      <c r="G5" s="440"/>
      <c r="H5" s="440"/>
      <c r="I5" s="440"/>
      <c r="J5" s="85"/>
      <c r="K5" s="85"/>
      <c r="L5" s="85"/>
      <c r="M5" s="85"/>
      <c r="N5" s="85"/>
      <c r="O5" s="85"/>
      <c r="P5" s="85"/>
      <c r="Q5" s="85"/>
      <c r="R5" s="85"/>
    </row>
    <row r="6" spans="1:19" ht="21.75" customHeight="1" x14ac:dyDescent="0.2">
      <c r="A6" s="152"/>
      <c r="B6" s="77" t="s">
        <v>54</v>
      </c>
      <c r="C6" s="77"/>
      <c r="D6" s="202"/>
      <c r="E6" s="78" t="s">
        <v>6</v>
      </c>
      <c r="F6" s="94">
        <f>'P1 Info &amp; Certification'!L20</f>
        <v>44013</v>
      </c>
      <c r="G6" s="148"/>
      <c r="H6" s="95" t="str">
        <f>'P1 Info &amp; Certification'!M20</f>
        <v>To</v>
      </c>
      <c r="I6" s="443">
        <f>'P1 Info &amp; Certification'!N20</f>
        <v>44377</v>
      </c>
      <c r="J6" s="147"/>
      <c r="K6" s="89"/>
      <c r="L6" s="13"/>
      <c r="M6" s="88"/>
      <c r="N6" s="32"/>
      <c r="O6" s="147"/>
      <c r="P6" s="147"/>
      <c r="Q6" s="32"/>
      <c r="R6" s="146"/>
      <c r="S6" s="146"/>
    </row>
    <row r="7" spans="1:19" x14ac:dyDescent="0.2">
      <c r="A7" s="153"/>
      <c r="B7" s="458"/>
      <c r="C7" s="458"/>
      <c r="D7" s="458"/>
      <c r="E7" s="458"/>
      <c r="F7" s="13"/>
      <c r="G7" s="13"/>
      <c r="H7" s="13"/>
      <c r="I7" s="81"/>
      <c r="J7" s="13"/>
      <c r="K7" s="13"/>
      <c r="L7" s="13"/>
      <c r="M7" s="13"/>
      <c r="N7" s="13"/>
      <c r="O7" s="13"/>
      <c r="P7" s="13"/>
      <c r="Q7" s="13"/>
      <c r="R7" s="146"/>
      <c r="S7" s="146"/>
    </row>
    <row r="8" spans="1:19" ht="22.5" customHeight="1" thickBot="1" x14ac:dyDescent="0.25">
      <c r="A8" s="154"/>
      <c r="B8" s="84" t="s">
        <v>59</v>
      </c>
      <c r="C8" s="645" t="str">
        <f>'P1 Info &amp; Certification'!E12</f>
        <v>Charter Oak Health Center, Inc.</v>
      </c>
      <c r="D8" s="645"/>
      <c r="E8" s="645"/>
      <c r="F8" s="645"/>
      <c r="G8" s="645"/>
      <c r="H8" s="645"/>
      <c r="I8" s="464"/>
      <c r="J8" s="145"/>
      <c r="K8" s="145"/>
      <c r="L8" s="145"/>
      <c r="M8" s="145"/>
      <c r="N8" s="145"/>
      <c r="O8" s="145"/>
      <c r="P8" s="145"/>
      <c r="Q8" s="145"/>
      <c r="R8" s="146"/>
      <c r="S8" s="146"/>
    </row>
    <row r="9" spans="1:19" x14ac:dyDescent="0.2">
      <c r="A9" s="471"/>
      <c r="B9" s="472"/>
      <c r="C9" s="472"/>
      <c r="D9" s="472"/>
      <c r="E9" s="472"/>
      <c r="F9" s="472"/>
      <c r="G9" s="472"/>
      <c r="H9" s="472"/>
      <c r="I9" s="472"/>
      <c r="J9" s="43"/>
      <c r="K9" s="43"/>
      <c r="L9" s="43"/>
      <c r="M9" s="43"/>
      <c r="N9" s="43"/>
      <c r="O9" s="43"/>
      <c r="P9" s="43"/>
      <c r="Q9" s="43"/>
      <c r="R9" s="146"/>
      <c r="S9" s="146"/>
    </row>
    <row r="10" spans="1:19" x14ac:dyDescent="0.2">
      <c r="A10" s="156"/>
      <c r="B10" s="146"/>
      <c r="C10" s="146"/>
      <c r="D10" s="146"/>
      <c r="E10" s="146"/>
      <c r="F10" s="146"/>
      <c r="G10" s="146"/>
      <c r="H10" s="146"/>
      <c r="I10" s="146"/>
    </row>
    <row r="11" spans="1:19" ht="13.5" thickBot="1" x14ac:dyDescent="0.25">
      <c r="A11" s="156"/>
      <c r="B11" s="146"/>
      <c r="C11" s="146"/>
      <c r="D11" s="146"/>
      <c r="E11" s="146"/>
      <c r="F11" s="146"/>
      <c r="G11" s="146"/>
      <c r="H11" s="146"/>
      <c r="I11" s="296" t="s">
        <v>274</v>
      </c>
    </row>
    <row r="12" spans="1:19" ht="28.5" customHeight="1" x14ac:dyDescent="0.25">
      <c r="A12" s="698" t="s">
        <v>273</v>
      </c>
      <c r="B12" s="699"/>
      <c r="C12" s="699"/>
      <c r="D12" s="699"/>
      <c r="E12" s="700"/>
      <c r="F12" s="700"/>
      <c r="G12" s="700"/>
      <c r="H12" s="699"/>
      <c r="I12" s="701"/>
    </row>
    <row r="13" spans="1:19" x14ac:dyDescent="0.2">
      <c r="A13" s="702" t="s">
        <v>267</v>
      </c>
      <c r="B13" s="703"/>
      <c r="C13" s="703"/>
      <c r="D13" s="703"/>
      <c r="E13" s="369"/>
      <c r="F13" s="366"/>
      <c r="G13" s="413"/>
      <c r="H13" s="708" t="s">
        <v>271</v>
      </c>
      <c r="I13" s="709"/>
    </row>
    <row r="14" spans="1:19" x14ac:dyDescent="0.2">
      <c r="A14" s="704"/>
      <c r="B14" s="705"/>
      <c r="C14" s="705"/>
      <c r="D14" s="705"/>
      <c r="E14" s="370"/>
      <c r="F14" s="364"/>
      <c r="G14" s="414"/>
      <c r="H14" s="169" t="s">
        <v>272</v>
      </c>
      <c r="I14" s="204" t="s">
        <v>203</v>
      </c>
    </row>
    <row r="15" spans="1:19" ht="12.75" customHeight="1" x14ac:dyDescent="0.2">
      <c r="A15" s="706"/>
      <c r="B15" s="707"/>
      <c r="C15" s="707"/>
      <c r="D15" s="707"/>
      <c r="E15" s="371" t="s">
        <v>270</v>
      </c>
      <c r="F15" s="367" t="s">
        <v>266</v>
      </c>
      <c r="G15" s="415" t="s">
        <v>254</v>
      </c>
      <c r="H15" s="170" t="s">
        <v>205</v>
      </c>
      <c r="I15" s="205" t="s">
        <v>204</v>
      </c>
    </row>
    <row r="16" spans="1:19" ht="12.75" customHeight="1" x14ac:dyDescent="0.2">
      <c r="A16" s="452"/>
      <c r="B16" s="447"/>
      <c r="C16" s="447"/>
      <c r="D16" s="447"/>
      <c r="E16" s="416" t="s">
        <v>60</v>
      </c>
      <c r="F16" s="417" t="s">
        <v>61</v>
      </c>
      <c r="G16" s="418" t="s">
        <v>62</v>
      </c>
      <c r="H16" s="419" t="s">
        <v>63</v>
      </c>
      <c r="I16" s="420" t="s">
        <v>64</v>
      </c>
    </row>
    <row r="17" spans="1:10" ht="12.75" customHeight="1" x14ac:dyDescent="0.2">
      <c r="A17" s="298"/>
      <c r="B17" s="710" t="s">
        <v>268</v>
      </c>
      <c r="C17" s="711"/>
      <c r="D17" s="711"/>
      <c r="E17" s="372" t="s">
        <v>269</v>
      </c>
      <c r="F17" s="411">
        <v>125000</v>
      </c>
      <c r="G17" s="365">
        <v>1500</v>
      </c>
      <c r="H17" s="337">
        <v>1040</v>
      </c>
      <c r="I17" s="341">
        <f>H17/2080</f>
        <v>0.5</v>
      </c>
    </row>
    <row r="18" spans="1:10" ht="19.5" customHeight="1" x14ac:dyDescent="0.2">
      <c r="A18" s="207" t="s">
        <v>83</v>
      </c>
      <c r="B18" s="712" t="s">
        <v>229</v>
      </c>
      <c r="C18" s="707"/>
      <c r="D18" s="707"/>
      <c r="E18" s="371"/>
      <c r="F18" s="412"/>
      <c r="G18" s="338"/>
      <c r="H18" s="339"/>
      <c r="I18" s="342"/>
    </row>
    <row r="19" spans="1:10" ht="19.5" customHeight="1" x14ac:dyDescent="0.2">
      <c r="A19" s="474" t="s">
        <v>49</v>
      </c>
      <c r="B19" s="809" t="s">
        <v>449</v>
      </c>
      <c r="C19" s="691"/>
      <c r="D19" s="692"/>
      <c r="E19" s="475" t="s">
        <v>370</v>
      </c>
      <c r="F19" s="394">
        <v>58771</v>
      </c>
      <c r="G19" s="476">
        <v>687</v>
      </c>
      <c r="H19" s="394">
        <v>848</v>
      </c>
      <c r="I19" s="373">
        <f>ROUND(H19/2080,2)</f>
        <v>0.41</v>
      </c>
    </row>
    <row r="20" spans="1:10" ht="19.5" customHeight="1" x14ac:dyDescent="0.2">
      <c r="A20" s="474" t="s">
        <v>50</v>
      </c>
      <c r="B20" s="809" t="s">
        <v>450</v>
      </c>
      <c r="C20" s="691"/>
      <c r="D20" s="692"/>
      <c r="E20" s="475" t="s">
        <v>370</v>
      </c>
      <c r="F20" s="394">
        <v>171140</v>
      </c>
      <c r="G20" s="477">
        <v>3422</v>
      </c>
      <c r="H20" s="394">
        <v>2081</v>
      </c>
      <c r="I20" s="373">
        <f t="shared" ref="I20:I28" si="0">ROUND(H20/2080,2)</f>
        <v>1</v>
      </c>
    </row>
    <row r="21" spans="1:10" ht="19.5" customHeight="1" x14ac:dyDescent="0.2">
      <c r="A21" s="474" t="s">
        <v>82</v>
      </c>
      <c r="B21" s="809" t="s">
        <v>451</v>
      </c>
      <c r="C21" s="691"/>
      <c r="D21" s="692"/>
      <c r="E21" s="475" t="s">
        <v>369</v>
      </c>
      <c r="F21" s="394">
        <v>35947</v>
      </c>
      <c r="G21" s="476">
        <v>78</v>
      </c>
      <c r="H21" s="394">
        <v>488</v>
      </c>
      <c r="I21" s="373">
        <f t="shared" si="0"/>
        <v>0.23</v>
      </c>
    </row>
    <row r="22" spans="1:10" ht="19.5" customHeight="1" x14ac:dyDescent="0.2">
      <c r="A22" s="474" t="s">
        <v>51</v>
      </c>
      <c r="B22" s="809" t="s">
        <v>452</v>
      </c>
      <c r="C22" s="691"/>
      <c r="D22" s="692"/>
      <c r="E22" s="475" t="s">
        <v>385</v>
      </c>
      <c r="F22" s="394">
        <v>20790</v>
      </c>
      <c r="G22" s="477">
        <v>221</v>
      </c>
      <c r="H22" s="394">
        <v>416</v>
      </c>
      <c r="I22" s="373">
        <f t="shared" si="0"/>
        <v>0.2</v>
      </c>
    </row>
    <row r="23" spans="1:10" ht="19.5" customHeight="1" x14ac:dyDescent="0.2">
      <c r="A23" s="474" t="s">
        <v>156</v>
      </c>
      <c r="B23" s="809" t="s">
        <v>453</v>
      </c>
      <c r="C23" s="691"/>
      <c r="D23" s="692"/>
      <c r="E23" s="475" t="s">
        <v>383</v>
      </c>
      <c r="F23" s="394">
        <v>53301</v>
      </c>
      <c r="G23" s="477">
        <v>1311</v>
      </c>
      <c r="H23" s="394">
        <v>624</v>
      </c>
      <c r="I23" s="373">
        <f t="shared" si="0"/>
        <v>0.3</v>
      </c>
    </row>
    <row r="24" spans="1:10" ht="19.5" customHeight="1" x14ac:dyDescent="0.2">
      <c r="A24" s="474" t="s">
        <v>55</v>
      </c>
      <c r="B24" s="809" t="s">
        <v>454</v>
      </c>
      <c r="C24" s="691"/>
      <c r="D24" s="692"/>
      <c r="E24" s="475" t="s">
        <v>386</v>
      </c>
      <c r="F24" s="394">
        <v>169058</v>
      </c>
      <c r="G24" s="477">
        <v>2068</v>
      </c>
      <c r="H24" s="394">
        <v>1664</v>
      </c>
      <c r="I24" s="373">
        <f t="shared" si="0"/>
        <v>0.8</v>
      </c>
    </row>
    <row r="25" spans="1:10" ht="19.5" customHeight="1" x14ac:dyDescent="0.2">
      <c r="A25" s="474" t="s">
        <v>56</v>
      </c>
      <c r="B25" s="809" t="s">
        <v>455</v>
      </c>
      <c r="C25" s="691"/>
      <c r="D25" s="692"/>
      <c r="E25" s="475" t="s">
        <v>383</v>
      </c>
      <c r="F25" s="394">
        <v>244326</v>
      </c>
      <c r="G25" s="477">
        <v>5443</v>
      </c>
      <c r="H25" s="394">
        <v>2117</v>
      </c>
      <c r="I25" s="373">
        <f t="shared" si="0"/>
        <v>1.02</v>
      </c>
    </row>
    <row r="26" spans="1:10" ht="19.5" customHeight="1" x14ac:dyDescent="0.2">
      <c r="A26" s="474" t="s">
        <v>161</v>
      </c>
      <c r="B26" s="690"/>
      <c r="C26" s="691"/>
      <c r="D26" s="692"/>
      <c r="E26" s="475"/>
      <c r="F26" s="394"/>
      <c r="G26" s="477"/>
      <c r="H26" s="394"/>
      <c r="I26" s="373">
        <f t="shared" si="0"/>
        <v>0</v>
      </c>
    </row>
    <row r="27" spans="1:10" ht="19.5" customHeight="1" x14ac:dyDescent="0.2">
      <c r="A27" s="474" t="s">
        <v>162</v>
      </c>
      <c r="B27" s="690"/>
      <c r="C27" s="691"/>
      <c r="D27" s="692"/>
      <c r="E27" s="475"/>
      <c r="F27" s="394"/>
      <c r="G27" s="477"/>
      <c r="H27" s="394"/>
      <c r="I27" s="373">
        <f t="shared" si="0"/>
        <v>0</v>
      </c>
    </row>
    <row r="28" spans="1:10" ht="19.5" customHeight="1" x14ac:dyDescent="0.2">
      <c r="A28" s="474" t="s">
        <v>163</v>
      </c>
      <c r="B28" s="690"/>
      <c r="C28" s="691"/>
      <c r="D28" s="692"/>
      <c r="E28" s="475"/>
      <c r="F28" s="394"/>
      <c r="G28" s="477"/>
      <c r="H28" s="394"/>
      <c r="I28" s="373">
        <f t="shared" si="0"/>
        <v>0</v>
      </c>
    </row>
    <row r="29" spans="1:10" ht="24.75" customHeight="1" thickBot="1" x14ac:dyDescent="0.25">
      <c r="A29" s="253"/>
      <c r="B29" s="693" t="s">
        <v>255</v>
      </c>
      <c r="C29" s="694"/>
      <c r="D29" s="695"/>
      <c r="E29" s="397"/>
      <c r="F29" s="473">
        <f>SUM(F19:F28)</f>
        <v>753333</v>
      </c>
      <c r="G29" s="473">
        <f>SUM(G19:G28)</f>
        <v>13230</v>
      </c>
      <c r="H29" s="473">
        <f>SUM(H19:H28)</f>
        <v>8238</v>
      </c>
      <c r="I29" s="395">
        <f>SUM(I19:I28)</f>
        <v>3.9599999999999995</v>
      </c>
    </row>
    <row r="30" spans="1:10" ht="19.5" customHeight="1" thickTop="1" x14ac:dyDescent="0.2">
      <c r="A30" s="253"/>
      <c r="B30" s="696"/>
      <c r="C30" s="696"/>
      <c r="D30" s="696"/>
      <c r="E30" s="454"/>
      <c r="F30" s="295"/>
      <c r="G30" s="294"/>
      <c r="H30" s="295"/>
      <c r="I30" s="396"/>
      <c r="J30" s="146"/>
    </row>
    <row r="31" spans="1:10" ht="19.5" customHeight="1" x14ac:dyDescent="0.2">
      <c r="A31" s="389" t="s">
        <v>84</v>
      </c>
      <c r="B31" s="697" t="s">
        <v>206</v>
      </c>
      <c r="C31" s="697"/>
      <c r="D31" s="697"/>
      <c r="E31" s="455"/>
      <c r="F31" s="338"/>
      <c r="G31" s="338"/>
      <c r="H31" s="390"/>
      <c r="I31" s="391"/>
    </row>
    <row r="32" spans="1:10" ht="19.5" customHeight="1" x14ac:dyDescent="0.2">
      <c r="A32" s="474" t="s">
        <v>49</v>
      </c>
      <c r="B32" s="684"/>
      <c r="C32" s="685"/>
      <c r="D32" s="686"/>
      <c r="E32" s="479"/>
      <c r="F32" s="392"/>
      <c r="G32" s="480"/>
      <c r="H32" s="392"/>
      <c r="I32" s="393">
        <f>ROUND(H32/2080,2)</f>
        <v>0</v>
      </c>
    </row>
    <row r="33" spans="1:9" ht="19.5" customHeight="1" x14ac:dyDescent="0.2">
      <c r="A33" s="474" t="s">
        <v>50</v>
      </c>
      <c r="B33" s="684"/>
      <c r="C33" s="685"/>
      <c r="D33" s="686"/>
      <c r="E33" s="475"/>
      <c r="F33" s="394"/>
      <c r="G33" s="477"/>
      <c r="H33" s="394"/>
      <c r="I33" s="393">
        <f>ROUND(H33/2080,2)</f>
        <v>0</v>
      </c>
    </row>
    <row r="34" spans="1:9" ht="19.5" customHeight="1" x14ac:dyDescent="0.2">
      <c r="A34" s="474" t="s">
        <v>82</v>
      </c>
      <c r="B34" s="684"/>
      <c r="C34" s="685"/>
      <c r="D34" s="686"/>
      <c r="E34" s="475"/>
      <c r="F34" s="394"/>
      <c r="G34" s="477"/>
      <c r="H34" s="394"/>
      <c r="I34" s="393">
        <f>ROUND(H34/2080,2)</f>
        <v>0</v>
      </c>
    </row>
    <row r="35" spans="1:9" ht="19.5" customHeight="1" x14ac:dyDescent="0.2">
      <c r="A35" s="474" t="s">
        <v>51</v>
      </c>
      <c r="B35" s="684"/>
      <c r="C35" s="685"/>
      <c r="D35" s="686"/>
      <c r="E35" s="475"/>
      <c r="F35" s="394"/>
      <c r="G35" s="477"/>
      <c r="H35" s="394"/>
      <c r="I35" s="393">
        <f>ROUND(H35/2080,2)</f>
        <v>0</v>
      </c>
    </row>
    <row r="36" spans="1:9" ht="19.5" customHeight="1" x14ac:dyDescent="0.2">
      <c r="A36" s="474" t="s">
        <v>156</v>
      </c>
      <c r="B36" s="684"/>
      <c r="C36" s="685"/>
      <c r="D36" s="686"/>
      <c r="E36" s="475"/>
      <c r="F36" s="394"/>
      <c r="G36" s="477"/>
      <c r="H36" s="394"/>
      <c r="I36" s="393">
        <f>ROUND(H36/2080,2)</f>
        <v>0</v>
      </c>
    </row>
    <row r="37" spans="1:9" ht="24.75" customHeight="1" thickBot="1" x14ac:dyDescent="0.25">
      <c r="A37" s="293"/>
      <c r="B37" s="687" t="s">
        <v>256</v>
      </c>
      <c r="C37" s="688"/>
      <c r="D37" s="689"/>
      <c r="E37" s="453"/>
      <c r="F37" s="473">
        <f>SUM(F32:F36)</f>
        <v>0</v>
      </c>
      <c r="G37" s="473">
        <f>SUM(G32:G36)</f>
        <v>0</v>
      </c>
      <c r="H37" s="473">
        <f>SUM(H32:H36)</f>
        <v>0</v>
      </c>
      <c r="I37" s="395">
        <f>SUM(I32:I36)</f>
        <v>0</v>
      </c>
    </row>
    <row r="38" spans="1:9" ht="13.5" thickTop="1" x14ac:dyDescent="0.2"/>
  </sheetData>
  <sheetProtection password="E1AE" sheet="1" formatColumns="0" formatRows="0"/>
  <mergeCells count="29">
    <mergeCell ref="A1:I1"/>
    <mergeCell ref="A2:I2"/>
    <mergeCell ref="A3:I3"/>
    <mergeCell ref="A4:I4"/>
    <mergeCell ref="C8:H8"/>
    <mergeCell ref="A12:I12"/>
    <mergeCell ref="H13:I13"/>
    <mergeCell ref="B33:D33"/>
    <mergeCell ref="B22:D22"/>
    <mergeCell ref="B23:D23"/>
    <mergeCell ref="B24:D24"/>
    <mergeCell ref="B25:D25"/>
    <mergeCell ref="B26:D26"/>
    <mergeCell ref="B27:D27"/>
    <mergeCell ref="B17:D17"/>
    <mergeCell ref="B18:D18"/>
    <mergeCell ref="B19:D19"/>
    <mergeCell ref="B20:D20"/>
    <mergeCell ref="B21:D21"/>
    <mergeCell ref="B34:D34"/>
    <mergeCell ref="B37:D37"/>
    <mergeCell ref="A13:D15"/>
    <mergeCell ref="B35:D35"/>
    <mergeCell ref="B36:D36"/>
    <mergeCell ref="B28:D28"/>
    <mergeCell ref="B29:D29"/>
    <mergeCell ref="B30:D30"/>
    <mergeCell ref="B31:D31"/>
    <mergeCell ref="B32:D32"/>
  </mergeCells>
  <phoneticPr fontId="36" type="noConversion"/>
  <printOptions horizontalCentered="1" verticalCentered="1"/>
  <pageMargins left="0.25" right="0.25" top="0.25" bottom="0.25" header="0.5" footer="0.25"/>
  <pageSetup scale="80" orientation="landscape" r:id="rId1"/>
  <headerFooter alignWithMargins="0">
    <oddFooter>&amp;LDSS-16 10-24-2016&amp;RPage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38</vt:i4>
      </vt:variant>
      <vt:variant>
        <vt:lpstr>Named Ranges</vt:lpstr>
      </vt:variant>
      <vt:variant>
        <vt:i4>75</vt:i4>
      </vt:variant>
    </vt:vector>
  </HeadingPairs>
  <TitlesOfParts>
    <vt:vector size="113" baseType="lpstr">
      <vt:lpstr>P1 Info &amp; Certification</vt:lpstr>
      <vt:lpstr>P2 Service Sites &amp; Rel. Parties</vt:lpstr>
      <vt:lpstr>P3 Form A-1 Health Care</vt:lpstr>
      <vt:lpstr>P4 Form A-2 - Dental</vt:lpstr>
      <vt:lpstr>P5 Form A-3 - Mental Health</vt:lpstr>
      <vt:lpstr>P6 Form A-4 - Non-Allow Other</vt:lpstr>
      <vt:lpstr>P7 Form A-5 - OH </vt:lpstr>
      <vt:lpstr>P8 Form B-1 Visits-FTE Hlth (2)</vt:lpstr>
      <vt:lpstr>P8 Form B-1 Visits-FTE Hlth </vt:lpstr>
      <vt:lpstr>P9 Form B-1 Visits-FTE Hlth (2)</vt:lpstr>
      <vt:lpstr>P9 Form B-1 Visits-FTE Hlth2 </vt:lpstr>
      <vt:lpstr>P9 Form B-1 Visits-FTE Hlth (3)</vt:lpstr>
      <vt:lpstr>P9 Form B-1 Visits-FTE Hlth (4)</vt:lpstr>
      <vt:lpstr>P9 Form B-1 Visits-FTE Hlth (5)</vt:lpstr>
      <vt:lpstr>P9 Form B-1 Visits-FTE Hlth (6)</vt:lpstr>
      <vt:lpstr>P9 Form B-1 Visits-FTE Hlth (7)</vt:lpstr>
      <vt:lpstr>P9 Form B-1 Visits-FTE Hlth (8)</vt:lpstr>
      <vt:lpstr>P9 Form B-1 Visits-FTE Hlth (9)</vt:lpstr>
      <vt:lpstr>P9 Form B-1 Visits-FTE Hlt (10)</vt:lpstr>
      <vt:lpstr>P9 Form B-1 Visits-FTE Hlt (11)</vt:lpstr>
      <vt:lpstr>P9 Form B-1 Visits-FTE Hlt (12)</vt:lpstr>
      <vt:lpstr>P9 Form B-1 Visits-FTE Hlt (13)</vt:lpstr>
      <vt:lpstr>P9 Form B-1 Visits-FTE Hlt (14)</vt:lpstr>
      <vt:lpstr>P9 Form B-1 Visits-FTE Hlt (15)</vt:lpstr>
      <vt:lpstr>P9 Form B-1 Visits-FTE Hlt (16)</vt:lpstr>
      <vt:lpstr>P9 Form B-1 Visits-FTE Hlt (17)</vt:lpstr>
      <vt:lpstr>P9 Form B-1 Visits-FTE Hlt (18)</vt:lpstr>
      <vt:lpstr>P9 Form B-1 Visits-FTE Hlt (19)</vt:lpstr>
      <vt:lpstr>P10 Form B-2 Visits-FTE Dental</vt:lpstr>
      <vt:lpstr>P10 Form B-2 Visits-FTE Den (2)</vt:lpstr>
      <vt:lpstr>P11 Form B-3 Visits-FTE Mental </vt:lpstr>
      <vt:lpstr>P11 Form B-3 Visits-FTE Men (2)</vt:lpstr>
      <vt:lpstr>P12 Form B-4 Summary Personnel</vt:lpstr>
      <vt:lpstr>P13 Form C - Adj &amp; Alloc</vt:lpstr>
      <vt:lpstr>P14 Form D-Allow Cost-Visit</vt:lpstr>
      <vt:lpstr>P15 Form E-Revenues</vt:lpstr>
      <vt:lpstr>P16 Form F-Grants-Contributions</vt:lpstr>
      <vt:lpstr>P17 Form G-Cost Disall &amp; Offset</vt:lpstr>
      <vt:lpstr>'P1 Info &amp; Certification'!Print_Area</vt:lpstr>
      <vt:lpstr>'P10 Form B-2 Visits-FTE Den (2)'!Print_Area</vt:lpstr>
      <vt:lpstr>'P10 Form B-2 Visits-FTE Dental'!Print_Area</vt:lpstr>
      <vt:lpstr>'P11 Form B-3 Visits-FTE Men (2)'!Print_Area</vt:lpstr>
      <vt:lpstr>'P11 Form B-3 Visits-FTE Mental '!Print_Area</vt:lpstr>
      <vt:lpstr>'P12 Form B-4 Summary Personnel'!Print_Area</vt:lpstr>
      <vt:lpstr>'P13 Form C - Adj &amp; Alloc'!Print_Area</vt:lpstr>
      <vt:lpstr>'P14 Form D-Allow Cost-Visit'!Print_Area</vt:lpstr>
      <vt:lpstr>'P15 Form E-Revenues'!Print_Area</vt:lpstr>
      <vt:lpstr>'P16 Form F-Grants-Contributions'!Print_Area</vt:lpstr>
      <vt:lpstr>'P17 Form G-Cost Disall &amp; Offset'!Print_Area</vt:lpstr>
      <vt:lpstr>'P2 Service Sites &amp; Rel. Parties'!Print_Area</vt:lpstr>
      <vt:lpstr>'P3 Form A-1 Health Care'!Print_Area</vt:lpstr>
      <vt:lpstr>'P4 Form A-2 - Dental'!Print_Area</vt:lpstr>
      <vt:lpstr>'P5 Form A-3 - Mental Health'!Print_Area</vt:lpstr>
      <vt:lpstr>'P6 Form A-4 - Non-Allow Other'!Print_Area</vt:lpstr>
      <vt:lpstr>'P7 Form A-5 - OH '!Print_Area</vt:lpstr>
      <vt:lpstr>'P8 Form B-1 Visits-FTE Hlth '!Print_Area</vt:lpstr>
      <vt:lpstr>'P8 Form B-1 Visits-FTE Hlth (2)'!Print_Area</vt:lpstr>
      <vt:lpstr>'P9 Form B-1 Visits-FTE Hlt (10)'!Print_Area</vt:lpstr>
      <vt:lpstr>'P9 Form B-1 Visits-FTE Hlt (11)'!Print_Area</vt:lpstr>
      <vt:lpstr>'P9 Form B-1 Visits-FTE Hlt (12)'!Print_Area</vt:lpstr>
      <vt:lpstr>'P9 Form B-1 Visits-FTE Hlt (13)'!Print_Area</vt:lpstr>
      <vt:lpstr>'P9 Form B-1 Visits-FTE Hlt (14)'!Print_Area</vt:lpstr>
      <vt:lpstr>'P9 Form B-1 Visits-FTE Hlt (15)'!Print_Area</vt:lpstr>
      <vt:lpstr>'P9 Form B-1 Visits-FTE Hlt (16)'!Print_Area</vt:lpstr>
      <vt:lpstr>'P9 Form B-1 Visits-FTE Hlt (17)'!Print_Area</vt:lpstr>
      <vt:lpstr>'P9 Form B-1 Visits-FTE Hlt (18)'!Print_Area</vt:lpstr>
      <vt:lpstr>'P9 Form B-1 Visits-FTE Hlt (19)'!Print_Area</vt:lpstr>
      <vt:lpstr>'P9 Form B-1 Visits-FTE Hlth (2)'!Print_Area</vt:lpstr>
      <vt:lpstr>'P9 Form B-1 Visits-FTE Hlth (3)'!Print_Area</vt:lpstr>
      <vt:lpstr>'P9 Form B-1 Visits-FTE Hlth (4)'!Print_Area</vt:lpstr>
      <vt:lpstr>'P9 Form B-1 Visits-FTE Hlth (5)'!Print_Area</vt:lpstr>
      <vt:lpstr>'P9 Form B-1 Visits-FTE Hlth (6)'!Print_Area</vt:lpstr>
      <vt:lpstr>'P9 Form B-1 Visits-FTE Hlth (7)'!Print_Area</vt:lpstr>
      <vt:lpstr>'P9 Form B-1 Visits-FTE Hlth (8)'!Print_Area</vt:lpstr>
      <vt:lpstr>'P9 Form B-1 Visits-FTE Hlth (9)'!Print_Area</vt:lpstr>
      <vt:lpstr>'P9 Form B-1 Visits-FTE Hlth2 '!Print_Area</vt:lpstr>
      <vt:lpstr>'P10 Form B-2 Visits-FTE Den (2)'!Print_Titles</vt:lpstr>
      <vt:lpstr>'P10 Form B-2 Visits-FTE Dental'!Print_Titles</vt:lpstr>
      <vt:lpstr>'P11 Form B-3 Visits-FTE Men (2)'!Print_Titles</vt:lpstr>
      <vt:lpstr>'P11 Form B-3 Visits-FTE Mental '!Print_Titles</vt:lpstr>
      <vt:lpstr>'P12 Form B-4 Summary Personnel'!Print_Titles</vt:lpstr>
      <vt:lpstr>'P13 Form C - Adj &amp; Alloc'!Print_Titles</vt:lpstr>
      <vt:lpstr>'P14 Form D-Allow Cost-Visit'!Print_Titles</vt:lpstr>
      <vt:lpstr>'P15 Form E-Revenues'!Print_Titles</vt:lpstr>
      <vt:lpstr>'P16 Form F-Grants-Contributions'!Print_Titles</vt:lpstr>
      <vt:lpstr>'P17 Form G-Cost Disall &amp; Offset'!Print_Titles</vt:lpstr>
      <vt:lpstr>'P2 Service Sites &amp; Rel. Parties'!Print_Titles</vt:lpstr>
      <vt:lpstr>'P3 Form A-1 Health Care'!Print_Titles</vt:lpstr>
      <vt:lpstr>'P4 Form A-2 - Dental'!Print_Titles</vt:lpstr>
      <vt:lpstr>'P5 Form A-3 - Mental Health'!Print_Titles</vt:lpstr>
      <vt:lpstr>'P6 Form A-4 - Non-Allow Other'!Print_Titles</vt:lpstr>
      <vt:lpstr>'P7 Form A-5 - OH '!Print_Titles</vt:lpstr>
      <vt:lpstr>'P8 Form B-1 Visits-FTE Hlth '!Print_Titles</vt:lpstr>
      <vt:lpstr>'P8 Form B-1 Visits-FTE Hlth (2)'!Print_Titles</vt:lpstr>
      <vt:lpstr>'P9 Form B-1 Visits-FTE Hlt (10)'!Print_Titles</vt:lpstr>
      <vt:lpstr>'P9 Form B-1 Visits-FTE Hlt (11)'!Print_Titles</vt:lpstr>
      <vt:lpstr>'P9 Form B-1 Visits-FTE Hlt (12)'!Print_Titles</vt:lpstr>
      <vt:lpstr>'P9 Form B-1 Visits-FTE Hlt (13)'!Print_Titles</vt:lpstr>
      <vt:lpstr>'P9 Form B-1 Visits-FTE Hlt (14)'!Print_Titles</vt:lpstr>
      <vt:lpstr>'P9 Form B-1 Visits-FTE Hlt (15)'!Print_Titles</vt:lpstr>
      <vt:lpstr>'P9 Form B-1 Visits-FTE Hlt (16)'!Print_Titles</vt:lpstr>
      <vt:lpstr>'P9 Form B-1 Visits-FTE Hlt (17)'!Print_Titles</vt:lpstr>
      <vt:lpstr>'P9 Form B-1 Visits-FTE Hlt (18)'!Print_Titles</vt:lpstr>
      <vt:lpstr>'P9 Form B-1 Visits-FTE Hlt (19)'!Print_Titles</vt:lpstr>
      <vt:lpstr>'P9 Form B-1 Visits-FTE Hlth (2)'!Print_Titles</vt:lpstr>
      <vt:lpstr>'P9 Form B-1 Visits-FTE Hlth (3)'!Print_Titles</vt:lpstr>
      <vt:lpstr>'P9 Form B-1 Visits-FTE Hlth (4)'!Print_Titles</vt:lpstr>
      <vt:lpstr>'P9 Form B-1 Visits-FTE Hlth (5)'!Print_Titles</vt:lpstr>
      <vt:lpstr>'P9 Form B-1 Visits-FTE Hlth (6)'!Print_Titles</vt:lpstr>
      <vt:lpstr>'P9 Form B-1 Visits-FTE Hlth (7)'!Print_Titles</vt:lpstr>
      <vt:lpstr>'P9 Form B-1 Visits-FTE Hlth (8)'!Print_Titles</vt:lpstr>
      <vt:lpstr>'P9 Form B-1 Visits-FTE Hlth (9)'!Print_Titles</vt:lpstr>
      <vt:lpstr>'P9 Form B-1 Visits-FTE Hlth2 '!Print_Titles</vt:lpstr>
    </vt:vector>
  </TitlesOfParts>
  <Company>Myers &amp; Stauffer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Myers &amp; Stauffer</dc:creator>
  <cp:lastModifiedBy>cliff turner</cp:lastModifiedBy>
  <cp:lastPrinted>2022-01-28T19:16:15Z</cp:lastPrinted>
  <dcterms:created xsi:type="dcterms:W3CDTF">1999-03-01T21:20:18Z</dcterms:created>
  <dcterms:modified xsi:type="dcterms:W3CDTF">2022-02-22T16:35:13Z</dcterms:modified>
</cp:coreProperties>
</file>