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placeholders" defaultThemeVersion="124226"/>
  <bookViews>
    <workbookView xWindow="9588" yWindow="1128" windowWidth="9636" windowHeight="11028" tabRatio="602"/>
  </bookViews>
  <sheets>
    <sheet name="Monthly Payments SFY 2015" sheetId="4" r:id="rId1"/>
    <sheet name="Settlement Payment" sheetId="6" r:id="rId2"/>
  </sheets>
  <externalReferences>
    <externalReference r:id="rId3"/>
    <externalReference r:id="rId4"/>
    <externalReference r:id="rId5"/>
  </externalReferences>
  <definedNames>
    <definedName name="_xlnm.Print_Area" localSheetId="0">'Monthly Payments SFY 2015'!$A$1:$V$100</definedName>
    <definedName name="_xlnm.Print_Titles" localSheetId="0">'Monthly Payments SFY 2015'!$1:$10</definedName>
    <definedName name="_xlnm.Print_Titles" localSheetId="1">'Settlement Payment'!$1:$11</definedName>
  </definedNames>
  <calcPr calcId="145621" calcMode="manual"/>
</workbook>
</file>

<file path=xl/calcChain.xml><?xml version="1.0" encoding="utf-8"?>
<calcChain xmlns="http://schemas.openxmlformats.org/spreadsheetml/2006/main">
  <c r="U100" i="4" l="1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2" i="4"/>
  <c r="G49" i="4" l="1"/>
  <c r="M51" i="6" l="1"/>
  <c r="D97" i="6" l="1"/>
  <c r="B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M77" i="6" s="1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M62" i="6" s="1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B98" i="6"/>
  <c r="K97" i="6" l="1"/>
  <c r="M97" i="6"/>
  <c r="B100" i="4" l="1"/>
  <c r="G97" i="4" l="1"/>
  <c r="Q100" i="4" l="1"/>
  <c r="C100" i="4"/>
  <c r="G54" i="4" l="1"/>
  <c r="G32" i="4"/>
  <c r="G31" i="4"/>
  <c r="G13" i="4"/>
  <c r="O100" i="4" l="1"/>
  <c r="G74" i="4" l="1"/>
  <c r="F75" i="4"/>
  <c r="G75" i="4"/>
  <c r="F29" i="4" l="1"/>
  <c r="E29" i="4"/>
  <c r="E100" i="4" s="1"/>
  <c r="G14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50" i="4"/>
  <c r="G51" i="4"/>
  <c r="G52" i="4"/>
  <c r="G53" i="4"/>
  <c r="G55" i="4"/>
  <c r="G56" i="4"/>
  <c r="G57" i="4"/>
  <c r="G58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8" i="4"/>
  <c r="G99" i="4"/>
  <c r="G15" i="4"/>
  <c r="G59" i="4"/>
  <c r="M100" i="4"/>
  <c r="L100" i="4"/>
  <c r="F99" i="4"/>
  <c r="F98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3" i="4"/>
  <c r="F72" i="4"/>
  <c r="F71" i="4"/>
  <c r="F69" i="4"/>
  <c r="F70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3" i="4"/>
  <c r="F52" i="4"/>
  <c r="F51" i="4"/>
  <c r="F50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0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2" i="4"/>
  <c r="R100" i="4"/>
  <c r="T100" i="4"/>
  <c r="S100" i="4"/>
  <c r="P100" i="4"/>
  <c r="N100" i="4"/>
  <c r="K100" i="4"/>
  <c r="J100" i="4"/>
  <c r="V100" i="4" l="1"/>
  <c r="F100" i="4"/>
  <c r="G12" i="4"/>
  <c r="G100" i="4" s="1"/>
</calcChain>
</file>

<file path=xl/sharedStrings.xml><?xml version="1.0" encoding="utf-8"?>
<sst xmlns="http://schemas.openxmlformats.org/spreadsheetml/2006/main" count="340" uniqueCount="170">
  <si>
    <t>LEA Name</t>
  </si>
  <si>
    <t>TOTAL</t>
  </si>
  <si>
    <t>Ansonia</t>
  </si>
  <si>
    <t xml:space="preserve">Bloomfield </t>
  </si>
  <si>
    <t xml:space="preserve">Bolton </t>
  </si>
  <si>
    <t xml:space="preserve">Branford </t>
  </si>
  <si>
    <t xml:space="preserve">Bridgeport </t>
  </si>
  <si>
    <t xml:space="preserve">Bristol </t>
  </si>
  <si>
    <t xml:space="preserve">Coventry </t>
  </si>
  <si>
    <t xml:space="preserve">Cromwell </t>
  </si>
  <si>
    <t xml:space="preserve">Danbury </t>
  </si>
  <si>
    <t xml:space="preserve">East Haddam </t>
  </si>
  <si>
    <t xml:space="preserve">East Hampton </t>
  </si>
  <si>
    <t xml:space="preserve">East Hartford </t>
  </si>
  <si>
    <t>East Haven</t>
  </si>
  <si>
    <t xml:space="preserve">East Lyme </t>
  </si>
  <si>
    <t xml:space="preserve">East Windsor </t>
  </si>
  <si>
    <t xml:space="preserve">Enfield </t>
  </si>
  <si>
    <t xml:space="preserve">Farmington </t>
  </si>
  <si>
    <t xml:space="preserve">Franklin </t>
  </si>
  <si>
    <t xml:space="preserve">Griswold </t>
  </si>
  <si>
    <t xml:space="preserve">Groton </t>
  </si>
  <si>
    <t xml:space="preserve">Guilford </t>
  </si>
  <si>
    <t>Hartford</t>
  </si>
  <si>
    <t xml:space="preserve">Killingly </t>
  </si>
  <si>
    <t xml:space="preserve">Ledyard </t>
  </si>
  <si>
    <t xml:space="preserve">Manchester </t>
  </si>
  <si>
    <t xml:space="preserve">Mansfield </t>
  </si>
  <si>
    <t xml:space="preserve">Marlborough </t>
  </si>
  <si>
    <t xml:space="preserve">Meriden </t>
  </si>
  <si>
    <t xml:space="preserve">Middletown </t>
  </si>
  <si>
    <t xml:space="preserve">Milford </t>
  </si>
  <si>
    <t xml:space="preserve">Montville </t>
  </si>
  <si>
    <t xml:space="preserve">Naugatuck </t>
  </si>
  <si>
    <t>New Britain</t>
  </si>
  <si>
    <t xml:space="preserve">New Haven </t>
  </si>
  <si>
    <t>New London</t>
  </si>
  <si>
    <t xml:space="preserve">New Milford </t>
  </si>
  <si>
    <t xml:space="preserve">Newtown </t>
  </si>
  <si>
    <t xml:space="preserve">Norwalk </t>
  </si>
  <si>
    <t xml:space="preserve">Norwich </t>
  </si>
  <si>
    <t xml:space="preserve">Oxford </t>
  </si>
  <si>
    <t xml:space="preserve">Plainfield </t>
  </si>
  <si>
    <t xml:space="preserve">Plainville </t>
  </si>
  <si>
    <t xml:space="preserve">Plymouth </t>
  </si>
  <si>
    <t xml:space="preserve">Preston </t>
  </si>
  <si>
    <t>Putnam</t>
  </si>
  <si>
    <t>Regional Dist.#1</t>
  </si>
  <si>
    <t>Regional Dist.#14</t>
  </si>
  <si>
    <t>Regional Dist.#16</t>
  </si>
  <si>
    <t>Regional Dist.#17</t>
  </si>
  <si>
    <t>Regional Dist.#19</t>
  </si>
  <si>
    <t xml:space="preserve">Rocky Hill </t>
  </si>
  <si>
    <t xml:space="preserve">Southington </t>
  </si>
  <si>
    <t xml:space="preserve">Stamford </t>
  </si>
  <si>
    <t xml:space="preserve">Sterling </t>
  </si>
  <si>
    <t>Stonington</t>
  </si>
  <si>
    <t xml:space="preserve">Stratford </t>
  </si>
  <si>
    <t xml:space="preserve">Thomaston </t>
  </si>
  <si>
    <t xml:space="preserve">Thompson </t>
  </si>
  <si>
    <t xml:space="preserve">Tolland </t>
  </si>
  <si>
    <t xml:space="preserve">Torrington </t>
  </si>
  <si>
    <t xml:space="preserve">Vernon </t>
  </si>
  <si>
    <t xml:space="preserve">Wallingford </t>
  </si>
  <si>
    <t>Waterbury</t>
  </si>
  <si>
    <t xml:space="preserve">Waterford </t>
  </si>
  <si>
    <t>West Hartford</t>
  </si>
  <si>
    <t xml:space="preserve">West Haven </t>
  </si>
  <si>
    <t xml:space="preserve">Willington </t>
  </si>
  <si>
    <t xml:space="preserve">Wilton </t>
  </si>
  <si>
    <t>Winchester</t>
  </si>
  <si>
    <t xml:space="preserve">Windham </t>
  </si>
  <si>
    <t xml:space="preserve">Windsor </t>
  </si>
  <si>
    <t xml:space="preserve">Windsor Locks </t>
  </si>
  <si>
    <t xml:space="preserve">Wolcott </t>
  </si>
  <si>
    <t>Woodstock</t>
  </si>
  <si>
    <t>Colchester</t>
  </si>
  <si>
    <t>Portland</t>
  </si>
  <si>
    <t>Regional Dist.#13</t>
  </si>
  <si>
    <t>Hamden</t>
  </si>
  <si>
    <t>Scotland</t>
  </si>
  <si>
    <t>Hampton</t>
  </si>
  <si>
    <t>Watertown</t>
  </si>
  <si>
    <t>Regional Dist.#6</t>
  </si>
  <si>
    <t>Regional Dist.#8</t>
  </si>
  <si>
    <t>Redding</t>
  </si>
  <si>
    <t>A</t>
  </si>
  <si>
    <t>B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</si>
  <si>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</si>
  <si>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</si>
  <si>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</si>
  <si>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</si>
  <si>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</si>
  <si>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</si>
  <si>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</si>
  <si>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</si>
  <si>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</si>
  <si>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</si>
  <si>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</si>
  <si>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Q</t>
  </si>
  <si>
    <t>R</t>
  </si>
  <si>
    <t>By Date of Payment to School District</t>
  </si>
  <si>
    <t>Regular Payment Due to School District               (Col.A x 50% x 50%)</t>
  </si>
  <si>
    <t>Regional Dist.#7 (Shared Svcs)</t>
  </si>
  <si>
    <t>Check Date</t>
  </si>
  <si>
    <t xml:space="preserve"> </t>
  </si>
  <si>
    <t>Shelton</t>
  </si>
  <si>
    <t>SBCH REGULAR MEDICAID PAYMENTS</t>
  </si>
  <si>
    <t>Trumbull</t>
  </si>
  <si>
    <t xml:space="preserve">Sprague </t>
  </si>
  <si>
    <t>South Windsor</t>
  </si>
  <si>
    <t xml:space="preserve"> Payments SFY 2015</t>
  </si>
  <si>
    <t>State Fiscal Year 2015 Payments from DSS to School District  -- by Date of Check Issuance</t>
  </si>
  <si>
    <t>SFY 2015 TOTAL</t>
  </si>
  <si>
    <t>S</t>
  </si>
  <si>
    <t>State Fiscal Year 2015 (July 2014 - June 2015)</t>
  </si>
  <si>
    <t xml:space="preserve"> SBCH  SETTLEMENT DETAIL</t>
  </si>
  <si>
    <t>SFY 2015 TOTAL RECOUPMENTS</t>
  </si>
  <si>
    <t>Sprague</t>
  </si>
  <si>
    <t>Payment Totals by State Fiscal Year (excludes Settlement payments)</t>
  </si>
  <si>
    <t>Recoupments Made for Receivable balances resulting from Settlement Payments</t>
  </si>
  <si>
    <t>Check Issued  7/24/14</t>
  </si>
  <si>
    <t>For Remittances processed in July 2014 as of 7/25/14</t>
  </si>
  <si>
    <t xml:space="preserve"> For Remittances processed in June 2014  as of 6/20/14</t>
  </si>
  <si>
    <t>Payments SFY 2013</t>
  </si>
  <si>
    <t xml:space="preserve">Payments SFY 2014 </t>
  </si>
  <si>
    <t>Check Issued 8/6/14</t>
  </si>
  <si>
    <t>For Remittances processed in August 2014 as of 8/22/14</t>
  </si>
  <si>
    <t xml:space="preserve">Check Issued      9/15/14 </t>
  </si>
  <si>
    <t>For Remittances processed in September 2014 as of 9/19/14</t>
  </si>
  <si>
    <t>Franklin</t>
  </si>
  <si>
    <t>Check Issued      10/17/14</t>
  </si>
  <si>
    <t>P</t>
  </si>
  <si>
    <t>For Remittances processed in October  2014 as of 10/24/14</t>
  </si>
  <si>
    <t>For Remittances processed in November 2014 as of 11/21/14</t>
  </si>
  <si>
    <t>Check Issued   11/10/14</t>
  </si>
  <si>
    <t>Check Issued    12/19/2014</t>
  </si>
  <si>
    <t>Check Issued 1/13/2015</t>
  </si>
  <si>
    <t>For Remittances processed in December 2014 as of 12/19/14</t>
  </si>
  <si>
    <t>For Remittances processed in January 2015 as of 01/23/2015</t>
  </si>
  <si>
    <t>Check Issued  02/18/2015</t>
  </si>
  <si>
    <t>For Remittances processed in February 2015 as of 02/20/2015</t>
  </si>
  <si>
    <t>Check Issued  03/18/2015</t>
  </si>
  <si>
    <t>U</t>
  </si>
  <si>
    <t>W</t>
  </si>
  <si>
    <t xml:space="preserve">Bethel </t>
  </si>
  <si>
    <t xml:space="preserve">Granby </t>
  </si>
  <si>
    <t xml:space="preserve">North Haven </t>
  </si>
  <si>
    <t>Somers</t>
  </si>
  <si>
    <t>For Remittances processed in March 2015 as of 03/20/2015</t>
  </si>
  <si>
    <t>Settlements &amp; Recoupments Processed in State Fiscal Year 2015 for the 2012-2013 School Year Settlement</t>
  </si>
  <si>
    <t xml:space="preserve">2012-2013 School Year Settlement Payment to District </t>
  </si>
  <si>
    <t>Payment Made by District  December 2014</t>
  </si>
  <si>
    <t>Total Recoupments processed resulting from 2012-2013  Settlement</t>
  </si>
  <si>
    <t>Remaining Receivable balance resulting from 2012-2013 Settlement-subject to future recoupment</t>
  </si>
  <si>
    <t>Recoupment Made through Remittances processed in Month 2015 as of 03-20-2015</t>
  </si>
  <si>
    <t>Check Issued          April 17, 2015</t>
  </si>
  <si>
    <t>Check Issuance Date:  April 17, 2015</t>
  </si>
  <si>
    <t>Check Issued  04/17/2015</t>
  </si>
  <si>
    <t>For Remittances processed in April 2015 as of 04/24/2015</t>
  </si>
  <si>
    <t xml:space="preserve">Check Issued  05/14/2015 </t>
  </si>
  <si>
    <t>North Haven</t>
  </si>
  <si>
    <t xml:space="preserve">Somers </t>
  </si>
  <si>
    <t>New Hartford</t>
  </si>
  <si>
    <t>(Based on Remittances processed in May as of 05/22/2015)</t>
  </si>
  <si>
    <r>
      <t xml:space="preserve">Gross Claims Processed in         </t>
    </r>
    <r>
      <rPr>
        <b/>
        <sz val="8"/>
        <color indexed="30"/>
        <rFont val="Arial Narrow"/>
        <family val="2"/>
      </rPr>
      <t xml:space="preserve">May  2015 as of 05/22/2015 </t>
    </r>
    <r>
      <rPr>
        <sz val="8"/>
        <color indexed="8"/>
        <rFont val="Arial Narrow"/>
        <family val="2"/>
      </rPr>
      <t xml:space="preserve">             </t>
    </r>
  </si>
  <si>
    <t>For Remittances processed in May 2015 as of 05/22/2015</t>
  </si>
  <si>
    <t>Check Issuance Date: 06/23/2015</t>
  </si>
  <si>
    <t>Check Issued  06/23/2015</t>
  </si>
  <si>
    <t>Total Remittances processed for SFY 2015 through 05/22/2015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</si>
</sst>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&quot;$&quot;#,##0.00;\(&quot;$&quot;#,##0.00\)"/>
  </numFmts>
  <fonts count="20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color indexed="8"/>
      <name val="Arial Narrow"/>
      <family val="2"/>
    </font>
    <font>
      <b/>
      <sz val="12"/>
      <name val="Arial"/>
      <family val="2"/>
    </font>
    <font>
      <b/>
      <sz val="8"/>
      <color indexed="30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10"/>
      <color rgb="FFFF0000"/>
      <name val="Arial Narrow"/>
      <family val="2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9"/>
      <color rgb="FF0070C0"/>
      <name val="Arial Narrow"/>
      <family val="2"/>
    </font>
    <font>
      <b/>
      <sz val="8"/>
      <color theme="1"/>
      <name val="Arial"/>
      <family val="2"/>
    </font>
    <font>
      <sz val="8"/>
      <color rgb="FFFF0000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87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0" xfId="0" applyFont="1" applyFill="1" applyBorder="1"/>
    <xf numFmtId="164" fontId="5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6" fillId="0" borderId="0" xfId="0" applyFont="1"/>
    <xf numFmtId="164" fontId="5" fillId="0" borderId="1" xfId="0" applyNumberFormat="1" applyFont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0" applyNumberFormat="1" applyFont="1"/>
    <xf numFmtId="17" fontId="2" fillId="0" borderId="0" xfId="0" applyNumberFormat="1" applyFont="1"/>
    <xf numFmtId="0" fontId="5" fillId="2" borderId="5" xfId="0" applyFont="1" applyFill="1" applyBorder="1" applyAlignment="1">
      <alignment horizontal="center"/>
    </xf>
    <xf numFmtId="49" fontId="11" fillId="2" borderId="6" xfId="0" applyNumberFormat="1" applyFont="1" applyFill="1" applyBorder="1" applyAlignment="1">
      <alignment horizontal="center"/>
    </xf>
    <xf numFmtId="0" fontId="5" fillId="3" borderId="8" xfId="0" applyFont="1" applyFill="1" applyBorder="1"/>
    <xf numFmtId="0" fontId="3" fillId="0" borderId="0" xfId="0" applyFont="1" applyFill="1"/>
    <xf numFmtId="164" fontId="5" fillId="2" borderId="9" xfId="0" applyNumberFormat="1" applyFont="1" applyFill="1" applyBorder="1" applyAlignment="1">
      <alignment horizontal="center"/>
    </xf>
    <xf numFmtId="164" fontId="5" fillId="2" borderId="7" xfId="0" applyNumberFormat="1" applyFont="1" applyFill="1" applyBorder="1" applyAlignment="1">
      <alignment horizontal="left"/>
    </xf>
    <xf numFmtId="0" fontId="5" fillId="4" borderId="8" xfId="0" applyFont="1" applyFill="1" applyBorder="1" applyAlignment="1">
      <alignment horizontal="right"/>
    </xf>
    <xf numFmtId="0" fontId="7" fillId="4" borderId="8" xfId="0" applyFont="1" applyFill="1" applyBorder="1" applyAlignment="1">
      <alignment horizontal="center"/>
    </xf>
    <xf numFmtId="0" fontId="5" fillId="4" borderId="8" xfId="0" applyFont="1" applyFill="1" applyBorder="1"/>
    <xf numFmtId="0" fontId="5" fillId="4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49" fontId="11" fillId="2" borderId="16" xfId="0" applyNumberFormat="1" applyFont="1" applyFill="1" applyBorder="1" applyAlignment="1">
      <alignment horizontal="center"/>
    </xf>
    <xf numFmtId="17" fontId="5" fillId="0" borderId="17" xfId="0" applyNumberFormat="1" applyFont="1" applyFill="1" applyBorder="1" applyAlignment="1">
      <alignment horizontal="center"/>
    </xf>
    <xf numFmtId="17" fontId="5" fillId="0" borderId="18" xfId="0" applyNumberFormat="1" applyFont="1" applyFill="1" applyBorder="1" applyAlignment="1">
      <alignment horizontal="center"/>
    </xf>
    <xf numFmtId="17" fontId="5" fillId="0" borderId="16" xfId="0" applyNumberFormat="1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11" xfId="0" applyFont="1" applyFill="1" applyBorder="1"/>
    <xf numFmtId="164" fontId="5" fillId="0" borderId="14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6" fillId="0" borderId="24" xfId="0" applyFont="1" applyFill="1" applyBorder="1" applyAlignment="1">
      <alignment horizontal="left"/>
    </xf>
    <xf numFmtId="0" fontId="6" fillId="4" borderId="7" xfId="0" applyFont="1" applyFill="1" applyBorder="1"/>
    <xf numFmtId="49" fontId="13" fillId="0" borderId="26" xfId="0" applyNumberFormat="1" applyFont="1" applyFill="1" applyBorder="1" applyAlignment="1">
      <alignment horizontal="center"/>
    </xf>
    <xf numFmtId="49" fontId="11" fillId="0" borderId="26" xfId="0" applyNumberFormat="1" applyFont="1" applyFill="1" applyBorder="1" applyAlignment="1">
      <alignment horizontal="center"/>
    </xf>
    <xf numFmtId="164" fontId="5" fillId="2" borderId="7" xfId="0" applyNumberFormat="1" applyFont="1" applyFill="1" applyBorder="1" applyAlignment="1">
      <alignment horizontal="left" wrapText="1"/>
    </xf>
    <xf numFmtId="0" fontId="5" fillId="0" borderId="8" xfId="0" applyFont="1" applyFill="1" applyBorder="1"/>
    <xf numFmtId="0" fontId="6" fillId="4" borderId="6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center"/>
    </xf>
    <xf numFmtId="14" fontId="7" fillId="0" borderId="2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/>
    <xf numFmtId="0" fontId="6" fillId="0" borderId="35" xfId="0" applyFont="1" applyFill="1" applyBorder="1" applyAlignment="1">
      <alignment horizontal="left"/>
    </xf>
    <xf numFmtId="164" fontId="5" fillId="2" borderId="37" xfId="0" applyNumberFormat="1" applyFont="1" applyFill="1" applyBorder="1" applyAlignment="1">
      <alignment horizontal="left"/>
    </xf>
    <xf numFmtId="164" fontId="5" fillId="2" borderId="38" xfId="0" applyNumberFormat="1" applyFont="1" applyFill="1" applyBorder="1" applyAlignment="1">
      <alignment horizontal="left"/>
    </xf>
    <xf numFmtId="164" fontId="11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164" fontId="5" fillId="0" borderId="7" xfId="0" applyNumberFormat="1" applyFont="1" applyFill="1" applyBorder="1" applyAlignment="1">
      <alignment horizontal="left"/>
    </xf>
    <xf numFmtId="0" fontId="4" fillId="0" borderId="0" xfId="0" applyFont="1" applyFill="1"/>
    <xf numFmtId="14" fontId="7" fillId="0" borderId="46" xfId="0" applyNumberFormat="1" applyFont="1" applyFill="1" applyBorder="1" applyAlignment="1">
      <alignment horizontal="center" vertical="center" wrapText="1"/>
    </xf>
    <xf numFmtId="17" fontId="5" fillId="0" borderId="47" xfId="0" applyNumberFormat="1" applyFont="1" applyFill="1" applyBorder="1" applyAlignment="1">
      <alignment horizontal="center"/>
    </xf>
    <xf numFmtId="164" fontId="5" fillId="0" borderId="29" xfId="0" applyNumberFormat="1" applyFont="1" applyBorder="1" applyAlignment="1">
      <alignment horizontal="center"/>
    </xf>
    <xf numFmtId="0" fontId="3" fillId="0" borderId="32" xfId="0" applyFont="1" applyFill="1" applyBorder="1"/>
    <xf numFmtId="0" fontId="5" fillId="0" borderId="4" xfId="0" applyFont="1" applyFill="1" applyBorder="1"/>
    <xf numFmtId="164" fontId="5" fillId="0" borderId="4" xfId="0" applyNumberFormat="1" applyFont="1" applyFill="1" applyBorder="1" applyAlignment="1">
      <alignment horizontal="center"/>
    </xf>
    <xf numFmtId="14" fontId="7" fillId="0" borderId="33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/>
    </xf>
    <xf numFmtId="164" fontId="5" fillId="10" borderId="3" xfId="0" applyNumberFormat="1" applyFont="1" applyFill="1" applyBorder="1" applyAlignment="1">
      <alignment horizontal="center"/>
    </xf>
    <xf numFmtId="164" fontId="5" fillId="10" borderId="49" xfId="0" applyNumberFormat="1" applyFont="1" applyFill="1" applyBorder="1" applyAlignment="1">
      <alignment horizontal="center"/>
    </xf>
    <xf numFmtId="17" fontId="5" fillId="0" borderId="6" xfId="0" applyNumberFormat="1" applyFont="1" applyFill="1" applyBorder="1" applyAlignment="1">
      <alignment horizontal="center"/>
    </xf>
    <xf numFmtId="49" fontId="12" fillId="0" borderId="33" xfId="0" applyNumberFormat="1" applyFont="1" applyFill="1" applyBorder="1" applyAlignment="1">
      <alignment horizontal="center"/>
    </xf>
    <xf numFmtId="0" fontId="0" fillId="0" borderId="31" xfId="0" applyBorder="1" applyAlignment="1"/>
    <xf numFmtId="14" fontId="7" fillId="0" borderId="6" xfId="0" applyNumberFormat="1" applyFont="1" applyFill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5" fillId="4" borderId="42" xfId="0" applyFont="1" applyFill="1" applyBorder="1"/>
    <xf numFmtId="49" fontId="14" fillId="0" borderId="52" xfId="0" applyNumberFormat="1" applyFont="1" applyFill="1" applyBorder="1" applyAlignment="1">
      <alignment vertical="center"/>
    </xf>
    <xf numFmtId="0" fontId="5" fillId="0" borderId="42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/>
    </xf>
    <xf numFmtId="164" fontId="5" fillId="5" borderId="29" xfId="0" applyNumberFormat="1" applyFont="1" applyFill="1" applyBorder="1" applyAlignment="1">
      <alignment horizontal="center"/>
    </xf>
    <xf numFmtId="164" fontId="5" fillId="5" borderId="39" xfId="0" applyNumberFormat="1" applyFont="1" applyFill="1" applyBorder="1" applyAlignment="1">
      <alignment horizontal="center"/>
    </xf>
    <xf numFmtId="0" fontId="3" fillId="2" borderId="6" xfId="0" applyFont="1" applyFill="1" applyBorder="1"/>
    <xf numFmtId="166" fontId="8" fillId="0" borderId="1" xfId="0" applyNumberFormat="1" applyFont="1" applyFill="1" applyBorder="1" applyAlignment="1">
      <alignment horizontal="center"/>
    </xf>
    <xf numFmtId="164" fontId="7" fillId="0" borderId="22" xfId="0" applyNumberFormat="1" applyFont="1" applyBorder="1" applyAlignment="1">
      <alignment horizontal="center"/>
    </xf>
    <xf numFmtId="166" fontId="8" fillId="0" borderId="18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left"/>
    </xf>
    <xf numFmtId="17" fontId="5" fillId="0" borderId="46" xfId="0" applyNumberFormat="1" applyFont="1" applyFill="1" applyBorder="1" applyAlignment="1">
      <alignment horizontal="center"/>
    </xf>
    <xf numFmtId="164" fontId="5" fillId="0" borderId="52" xfId="0" applyNumberFormat="1" applyFont="1" applyFill="1" applyBorder="1" applyAlignment="1">
      <alignment horizontal="center"/>
    </xf>
    <xf numFmtId="165" fontId="7" fillId="0" borderId="6" xfId="0" applyNumberFormat="1" applyFont="1" applyFill="1" applyBorder="1" applyAlignment="1">
      <alignment horizontal="center"/>
    </xf>
    <xf numFmtId="164" fontId="5" fillId="5" borderId="8" xfId="0" applyNumberFormat="1" applyFont="1" applyFill="1" applyBorder="1" applyAlignment="1">
      <alignment horizontal="center"/>
    </xf>
    <xf numFmtId="164" fontId="3" fillId="0" borderId="0" xfId="0" applyNumberFormat="1" applyFont="1" applyFill="1" applyBorder="1"/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center"/>
    </xf>
    <xf numFmtId="164" fontId="5" fillId="8" borderId="29" xfId="0" applyNumberFormat="1" applyFont="1" applyFill="1" applyBorder="1" applyAlignment="1">
      <alignment horizontal="center"/>
    </xf>
    <xf numFmtId="164" fontId="5" fillId="0" borderId="48" xfId="0" applyNumberFormat="1" applyFont="1" applyFill="1" applyBorder="1" applyAlignment="1">
      <alignment horizontal="center"/>
    </xf>
    <xf numFmtId="164" fontId="5" fillId="5" borderId="54" xfId="0" applyNumberFormat="1" applyFont="1" applyFill="1" applyBorder="1" applyAlignment="1">
      <alignment horizontal="center"/>
    </xf>
    <xf numFmtId="164" fontId="5" fillId="10" borderId="55" xfId="0" applyNumberFormat="1" applyFont="1" applyFill="1" applyBorder="1" applyAlignment="1">
      <alignment horizontal="center"/>
    </xf>
    <xf numFmtId="164" fontId="5" fillId="8" borderId="15" xfId="0" applyNumberFormat="1" applyFont="1" applyFill="1" applyBorder="1" applyAlignment="1">
      <alignment horizontal="center"/>
    </xf>
    <xf numFmtId="164" fontId="7" fillId="5" borderId="15" xfId="0" applyNumberFormat="1" applyFont="1" applyFill="1" applyBorder="1" applyAlignment="1">
      <alignment horizontal="center"/>
    </xf>
    <xf numFmtId="164" fontId="5" fillId="0" borderId="10" xfId="0" applyNumberFormat="1" applyFont="1" applyFill="1" applyBorder="1" applyAlignment="1">
      <alignment horizontal="center"/>
    </xf>
    <xf numFmtId="164" fontId="5" fillId="0" borderId="53" xfId="0" applyNumberFormat="1" applyFont="1" applyBorder="1" applyAlignment="1">
      <alignment horizontal="center"/>
    </xf>
    <xf numFmtId="0" fontId="6" fillId="0" borderId="40" xfId="0" applyFont="1" applyFill="1" applyBorder="1" applyAlignment="1">
      <alignment horizontal="left"/>
    </xf>
    <xf numFmtId="165" fontId="7" fillId="0" borderId="10" xfId="0" applyNumberFormat="1" applyFont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17" fontId="5" fillId="0" borderId="33" xfId="0" applyNumberFormat="1" applyFont="1" applyFill="1" applyBorder="1" applyAlignment="1">
      <alignment horizontal="center"/>
    </xf>
    <xf numFmtId="49" fontId="11" fillId="0" borderId="33" xfId="0" applyNumberFormat="1" applyFont="1" applyFill="1" applyBorder="1" applyAlignment="1">
      <alignment horizontal="center"/>
    </xf>
    <xf numFmtId="49" fontId="17" fillId="0" borderId="33" xfId="0" applyNumberFormat="1" applyFont="1" applyFill="1" applyBorder="1" applyAlignment="1">
      <alignment horizontal="center" wrapText="1"/>
    </xf>
    <xf numFmtId="49" fontId="11" fillId="2" borderId="28" xfId="0" applyNumberFormat="1" applyFont="1" applyFill="1" applyBorder="1" applyAlignment="1">
      <alignment horizontal="center"/>
    </xf>
    <xf numFmtId="164" fontId="7" fillId="0" borderId="36" xfId="0" applyNumberFormat="1" applyFont="1" applyBorder="1" applyAlignment="1">
      <alignment horizontal="center"/>
    </xf>
    <xf numFmtId="164" fontId="7" fillId="0" borderId="22" xfId="0" applyNumberFormat="1" applyFont="1" applyFill="1" applyBorder="1" applyAlignment="1">
      <alignment horizontal="center"/>
    </xf>
    <xf numFmtId="49" fontId="17" fillId="8" borderId="6" xfId="0" applyNumberFormat="1" applyFont="1" applyFill="1" applyBorder="1" applyAlignment="1">
      <alignment horizontal="center" wrapText="1"/>
    </xf>
    <xf numFmtId="49" fontId="11" fillId="8" borderId="6" xfId="0" applyNumberFormat="1" applyFont="1" applyFill="1" applyBorder="1" applyAlignment="1">
      <alignment horizontal="center"/>
    </xf>
    <xf numFmtId="0" fontId="5" fillId="8" borderId="31" xfId="0" applyFont="1" applyFill="1" applyBorder="1" applyAlignment="1">
      <alignment horizontal="center" vertical="center" wrapText="1"/>
    </xf>
    <xf numFmtId="0" fontId="5" fillId="8" borderId="4" xfId="0" applyFont="1" applyFill="1" applyBorder="1"/>
    <xf numFmtId="0" fontId="7" fillId="8" borderId="51" xfId="0" applyFont="1" applyFill="1" applyBorder="1" applyAlignment="1">
      <alignment horizontal="center"/>
    </xf>
    <xf numFmtId="166" fontId="8" fillId="8" borderId="42" xfId="0" applyNumberFormat="1" applyFont="1" applyFill="1" applyBorder="1" applyAlignment="1">
      <alignment horizontal="center"/>
    </xf>
    <xf numFmtId="166" fontId="8" fillId="8" borderId="4" xfId="0" applyNumberFormat="1" applyFont="1" applyFill="1" applyBorder="1" applyAlignment="1">
      <alignment horizontal="center"/>
    </xf>
    <xf numFmtId="164" fontId="5" fillId="8" borderId="4" xfId="0" applyNumberFormat="1" applyFont="1" applyFill="1" applyBorder="1" applyAlignment="1">
      <alignment horizontal="center"/>
    </xf>
    <xf numFmtId="166" fontId="8" fillId="8" borderId="51" xfId="0" applyNumberFormat="1" applyFont="1" applyFill="1" applyBorder="1" applyAlignment="1">
      <alignment horizontal="center"/>
    </xf>
    <xf numFmtId="166" fontId="8" fillId="8" borderId="52" xfId="0" applyNumberFormat="1" applyFont="1" applyFill="1" applyBorder="1" applyAlignment="1">
      <alignment horizontal="center"/>
    </xf>
    <xf numFmtId="164" fontId="5" fillId="8" borderId="42" xfId="0" applyNumberFormat="1" applyFont="1" applyFill="1" applyBorder="1" applyAlignment="1">
      <alignment horizontal="center"/>
    </xf>
    <xf numFmtId="164" fontId="7" fillId="8" borderId="24" xfId="0" applyNumberFormat="1" applyFont="1" applyFill="1" applyBorder="1" applyAlignment="1">
      <alignment horizontal="center"/>
    </xf>
    <xf numFmtId="0" fontId="12" fillId="12" borderId="13" xfId="0" applyFont="1" applyFill="1" applyBorder="1" applyAlignment="1">
      <alignment horizontal="center" vertical="center" wrapText="1"/>
    </xf>
    <xf numFmtId="0" fontId="5" fillId="12" borderId="34" xfId="0" applyFont="1" applyFill="1" applyBorder="1" applyAlignment="1">
      <alignment horizontal="center" vertical="center" wrapText="1"/>
    </xf>
    <xf numFmtId="166" fontId="8" fillId="12" borderId="14" xfId="0" applyNumberFormat="1" applyFont="1" applyFill="1" applyBorder="1" applyAlignment="1">
      <alignment horizontal="center"/>
    </xf>
    <xf numFmtId="166" fontId="8" fillId="12" borderId="3" xfId="0" applyNumberFormat="1" applyFont="1" applyFill="1" applyBorder="1" applyAlignment="1">
      <alignment horizontal="center"/>
    </xf>
    <xf numFmtId="166" fontId="8" fillId="12" borderId="41" xfId="0" applyNumberFormat="1" applyFont="1" applyFill="1" applyBorder="1" applyAlignment="1">
      <alignment horizontal="center"/>
    </xf>
    <xf numFmtId="166" fontId="8" fillId="12" borderId="17" xfId="0" applyNumberFormat="1" applyFont="1" applyFill="1" applyBorder="1" applyAlignment="1">
      <alignment horizontal="center"/>
    </xf>
    <xf numFmtId="164" fontId="7" fillId="12" borderId="15" xfId="0" applyNumberFormat="1" applyFont="1" applyFill="1" applyBorder="1" applyAlignment="1">
      <alignment horizontal="center"/>
    </xf>
    <xf numFmtId="164" fontId="7" fillId="12" borderId="27" xfId="0" applyNumberFormat="1" applyFont="1" applyFill="1" applyBorder="1" applyAlignment="1">
      <alignment horizontal="center"/>
    </xf>
    <xf numFmtId="0" fontId="7" fillId="6" borderId="56" xfId="0" applyFont="1" applyFill="1" applyBorder="1" applyAlignment="1">
      <alignment horizontal="center" vertical="center" wrapText="1"/>
    </xf>
    <xf numFmtId="0" fontId="7" fillId="7" borderId="30" xfId="0" applyFont="1" applyFill="1" applyBorder="1" applyAlignment="1">
      <alignment horizontal="center" vertical="center" wrapText="1"/>
    </xf>
    <xf numFmtId="164" fontId="5" fillId="7" borderId="21" xfId="0" applyNumberFormat="1" applyFont="1" applyFill="1" applyBorder="1" applyAlignment="1">
      <alignment horizontal="center"/>
    </xf>
    <xf numFmtId="165" fontId="7" fillId="7" borderId="25" xfId="0" applyNumberFormat="1" applyFont="1" applyFill="1" applyBorder="1" applyAlignment="1">
      <alignment horizontal="center"/>
    </xf>
    <xf numFmtId="164" fontId="5" fillId="6" borderId="8" xfId="0" applyNumberFormat="1" applyFont="1" applyFill="1" applyBorder="1" applyAlignment="1">
      <alignment horizontal="center"/>
    </xf>
    <xf numFmtId="164" fontId="5" fillId="6" borderId="57" xfId="0" applyNumberFormat="1" applyFont="1" applyFill="1" applyBorder="1" applyAlignment="1">
      <alignment horizontal="center"/>
    </xf>
    <xf numFmtId="165" fontId="7" fillId="6" borderId="55" xfId="0" applyNumberFormat="1" applyFont="1" applyFill="1" applyBorder="1" applyAlignment="1">
      <alignment horizontal="center"/>
    </xf>
    <xf numFmtId="0" fontId="7" fillId="13" borderId="31" xfId="0" applyFont="1" applyFill="1" applyBorder="1" applyAlignment="1">
      <alignment horizontal="center" vertical="center" wrapText="1"/>
    </xf>
    <xf numFmtId="164" fontId="5" fillId="13" borderId="4" xfId="0" applyNumberFormat="1" applyFont="1" applyFill="1" applyBorder="1" applyAlignment="1">
      <alignment horizontal="center"/>
    </xf>
    <xf numFmtId="165" fontId="7" fillId="13" borderId="24" xfId="0" applyNumberFormat="1" applyFont="1" applyFill="1" applyBorder="1" applyAlignment="1">
      <alignment horizontal="center"/>
    </xf>
    <xf numFmtId="14" fontId="7" fillId="13" borderId="16" xfId="0" applyNumberFormat="1" applyFont="1" applyFill="1" applyBorder="1" applyAlignment="1">
      <alignment horizontal="center" vertical="center"/>
    </xf>
    <xf numFmtId="0" fontId="7" fillId="13" borderId="32" xfId="0" applyFont="1" applyFill="1" applyBorder="1" applyAlignment="1">
      <alignment horizontal="center" vertical="center" wrapText="1"/>
    </xf>
    <xf numFmtId="164" fontId="5" fillId="13" borderId="21" xfId="0" applyNumberFormat="1" applyFont="1" applyFill="1" applyBorder="1" applyAlignment="1">
      <alignment horizontal="center"/>
    </xf>
    <xf numFmtId="164" fontId="5" fillId="13" borderId="35" xfId="0" applyNumberFormat="1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0" xfId="0" applyFont="1" applyFill="1"/>
    <xf numFmtId="0" fontId="7" fillId="8" borderId="0" xfId="0" applyFont="1" applyFill="1" applyAlignment="1">
      <alignment vertical="center"/>
    </xf>
    <xf numFmtId="0" fontId="5" fillId="8" borderId="7" xfId="0" applyFont="1" applyFill="1" applyBorder="1" applyAlignment="1">
      <alignment horizontal="center"/>
    </xf>
    <xf numFmtId="0" fontId="6" fillId="8" borderId="12" xfId="0" applyFont="1" applyFill="1" applyBorder="1" applyAlignment="1">
      <alignment horizontal="left"/>
    </xf>
    <xf numFmtId="164" fontId="3" fillId="0" borderId="0" xfId="0" applyNumberFormat="1" applyFont="1" applyAlignment="1">
      <alignment horizontal="center"/>
    </xf>
    <xf numFmtId="0" fontId="5" fillId="8" borderId="8" xfId="0" applyFont="1" applyFill="1" applyBorder="1"/>
    <xf numFmtId="0" fontId="5" fillId="8" borderId="3" xfId="0" applyFont="1" applyFill="1" applyBorder="1"/>
    <xf numFmtId="0" fontId="5" fillId="8" borderId="11" xfId="0" applyFont="1" applyFill="1" applyBorder="1" applyAlignment="1">
      <alignment horizontal="center"/>
    </xf>
    <xf numFmtId="0" fontId="5" fillId="8" borderId="11" xfId="0" applyFont="1" applyFill="1" applyBorder="1"/>
    <xf numFmtId="0" fontId="3" fillId="8" borderId="0" xfId="0" applyFont="1" applyFill="1"/>
    <xf numFmtId="0" fontId="5" fillId="5" borderId="50" xfId="0" applyFont="1" applyFill="1" applyBorder="1" applyAlignment="1">
      <alignment horizontal="center" vertical="center" wrapText="1"/>
    </xf>
    <xf numFmtId="164" fontId="5" fillId="0" borderId="37" xfId="0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7" fillId="8" borderId="35" xfId="0" applyFont="1" applyFill="1" applyBorder="1"/>
    <xf numFmtId="164" fontId="5" fillId="8" borderId="51" xfId="0" applyNumberFormat="1" applyFont="1" applyFill="1" applyBorder="1" applyAlignment="1">
      <alignment horizontal="center"/>
    </xf>
    <xf numFmtId="164" fontId="5" fillId="0" borderId="58" xfId="0" applyNumberFormat="1" applyFont="1" applyBorder="1" applyAlignment="1">
      <alignment horizontal="center"/>
    </xf>
    <xf numFmtId="164" fontId="7" fillId="0" borderId="25" xfId="0" applyNumberFormat="1" applyFont="1" applyBorder="1" applyAlignment="1">
      <alignment horizontal="center"/>
    </xf>
    <xf numFmtId="164" fontId="7" fillId="0" borderId="59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5" fillId="3" borderId="57" xfId="0" applyFont="1" applyFill="1" applyBorder="1"/>
    <xf numFmtId="0" fontId="5" fillId="3" borderId="39" xfId="0" applyFont="1" applyFill="1" applyBorder="1"/>
    <xf numFmtId="0" fontId="5" fillId="4" borderId="14" xfId="0" applyFont="1" applyFill="1" applyBorder="1"/>
    <xf numFmtId="164" fontId="19" fillId="8" borderId="29" xfId="0" applyNumberFormat="1" applyFont="1" applyFill="1" applyBorder="1" applyAlignment="1">
      <alignment horizontal="center"/>
    </xf>
    <xf numFmtId="164" fontId="19" fillId="0" borderId="29" xfId="0" applyNumberFormat="1" applyFont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/>
    </xf>
    <xf numFmtId="0" fontId="6" fillId="14" borderId="5" xfId="0" applyFont="1" applyFill="1" applyBorder="1" applyAlignment="1">
      <alignment horizontal="center"/>
    </xf>
    <xf numFmtId="0" fontId="6" fillId="14" borderId="28" xfId="0" applyFont="1" applyFill="1" applyBorder="1" applyAlignment="1">
      <alignment horizontal="center"/>
    </xf>
    <xf numFmtId="0" fontId="6" fillId="14" borderId="43" xfId="0" applyFont="1" applyFill="1" applyBorder="1" applyAlignment="1">
      <alignment horizontal="center"/>
    </xf>
    <xf numFmtId="49" fontId="18" fillId="0" borderId="5" xfId="0" applyNumberFormat="1" applyFont="1" applyBorder="1" applyAlignment="1">
      <alignment horizontal="center" vertical="center" wrapText="1"/>
    </xf>
    <xf numFmtId="49" fontId="18" fillId="0" borderId="28" xfId="0" applyNumberFormat="1" applyFont="1" applyBorder="1" applyAlignment="1">
      <alignment horizontal="center" vertical="center" wrapText="1"/>
    </xf>
    <xf numFmtId="49" fontId="18" fillId="0" borderId="43" xfId="0" applyNumberFormat="1" applyFont="1" applyBorder="1" applyAlignment="1">
      <alignment horizontal="center" vertical="center" wrapText="1"/>
    </xf>
    <xf numFmtId="0" fontId="2" fillId="9" borderId="44" xfId="0" applyFont="1" applyFill="1" applyBorder="1" applyAlignment="1">
      <alignment horizontal="center"/>
    </xf>
    <xf numFmtId="0" fontId="2" fillId="9" borderId="45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49" fontId="15" fillId="2" borderId="0" xfId="0" applyNumberFormat="1" applyFont="1" applyFill="1" applyBorder="1" applyAlignment="1">
      <alignment horizontal="center"/>
    </xf>
    <xf numFmtId="49" fontId="16" fillId="2" borderId="0" xfId="0" applyNumberFormat="1" applyFont="1" applyFill="1" applyBorder="1" applyAlignment="1">
      <alignment horizontal="center"/>
    </xf>
    <xf numFmtId="49" fontId="16" fillId="2" borderId="2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2" fillId="11" borderId="44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  <color rgb="FFFFFF99"/>
      <color rgb="FFFF5050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_Reimbursement%20&amp;%20CON/SBCH/Payments/SFY%202014/Monthly%20Payments%20(based%20on%20claims%20processed%20through%20date)/SBCH%2006-18-2014/SBCH%2006-16-2014%20Monthly%20Payments%20-%20Emai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_Reimbursement%20&amp;%20CON/SBCH/Payments/SFY%202014/Monthly%20Payments%20(based%20on%20claims%20processed%20through%20date)/SBCH%2006-18-2014/SBCH%2006-16-2014%20Monthly%20Paymen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_Reimbursement%20&amp;%20CON/SBCH/2013%20School%20Year%20Data/2013%20Settlement%20Working%20Files%20&amp;%20Summary/2013%20SBCH%20Settlement%20Summary_Revised_Fiscal%20Revi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Payments"/>
      <sheetName val="AdjSettlePymtDetail "/>
    </sheetNames>
    <sheetDataSet>
      <sheetData sheetId="0">
        <row r="12">
          <cell r="T12">
            <v>48306.47</v>
          </cell>
        </row>
        <row r="14">
          <cell r="T14">
            <v>42207.64</v>
          </cell>
        </row>
        <row r="16">
          <cell r="T16">
            <v>40692.33</v>
          </cell>
        </row>
        <row r="17">
          <cell r="T17">
            <v>387508.29000000004</v>
          </cell>
        </row>
        <row r="18">
          <cell r="T18">
            <v>284388.86</v>
          </cell>
        </row>
        <row r="20">
          <cell r="T20">
            <v>46868.63</v>
          </cell>
        </row>
        <row r="21">
          <cell r="T21">
            <v>61955.12</v>
          </cell>
        </row>
        <row r="22">
          <cell r="T22">
            <v>15406.769999999999</v>
          </cell>
        </row>
        <row r="23">
          <cell r="T23">
            <v>152720.82999999999</v>
          </cell>
        </row>
        <row r="25">
          <cell r="T25">
            <v>21047.43</v>
          </cell>
        </row>
        <row r="26">
          <cell r="T26">
            <v>40411.06</v>
          </cell>
        </row>
        <row r="27">
          <cell r="T27">
            <v>341910.08999999997</v>
          </cell>
        </row>
        <row r="28">
          <cell r="T28">
            <v>41650.06</v>
          </cell>
        </row>
        <row r="29">
          <cell r="T29">
            <v>34231.64</v>
          </cell>
        </row>
        <row r="30">
          <cell r="T30">
            <v>10993.46</v>
          </cell>
        </row>
        <row r="31">
          <cell r="T31">
            <v>140593.85</v>
          </cell>
        </row>
        <row r="32">
          <cell r="T32">
            <v>50756.91</v>
          </cell>
        </row>
        <row r="35">
          <cell r="T35">
            <v>89652.709999999992</v>
          </cell>
        </row>
        <row r="36">
          <cell r="T36">
            <v>33916</v>
          </cell>
        </row>
        <row r="37">
          <cell r="T37">
            <v>125734.61999999998</v>
          </cell>
        </row>
        <row r="38">
          <cell r="T38">
            <v>3159.98</v>
          </cell>
        </row>
        <row r="39">
          <cell r="T39">
            <v>701010.32000000007</v>
          </cell>
        </row>
        <row r="40">
          <cell r="T40">
            <v>30778.16</v>
          </cell>
        </row>
        <row r="41">
          <cell r="T41">
            <v>34934.74</v>
          </cell>
        </row>
        <row r="42">
          <cell r="T42">
            <v>283375.46999999997</v>
          </cell>
        </row>
        <row r="43">
          <cell r="T43">
            <v>49306.960000000006</v>
          </cell>
        </row>
        <row r="44">
          <cell r="T44">
            <v>2098.4499999999998</v>
          </cell>
        </row>
        <row r="45">
          <cell r="T45">
            <v>297581.08</v>
          </cell>
        </row>
        <row r="46">
          <cell r="T46">
            <v>135830.85</v>
          </cell>
        </row>
        <row r="47">
          <cell r="T47">
            <v>171698.79</v>
          </cell>
        </row>
        <row r="48">
          <cell r="T48">
            <v>36483.599999999999</v>
          </cell>
        </row>
        <row r="49">
          <cell r="T49">
            <v>85797.53</v>
          </cell>
        </row>
        <row r="50">
          <cell r="T50">
            <v>367181.47</v>
          </cell>
        </row>
        <row r="51">
          <cell r="T51">
            <v>337514.83</v>
          </cell>
        </row>
        <row r="52">
          <cell r="T52">
            <v>214928.01</v>
          </cell>
        </row>
        <row r="53">
          <cell r="T53">
            <v>167187.10999999999</v>
          </cell>
        </row>
        <row r="54">
          <cell r="T54">
            <v>58511.14</v>
          </cell>
        </row>
        <row r="56">
          <cell r="T56">
            <v>271016.74</v>
          </cell>
        </row>
        <row r="57">
          <cell r="T57">
            <v>254350.39</v>
          </cell>
        </row>
        <row r="58">
          <cell r="T58">
            <v>2205.8200000000002</v>
          </cell>
        </row>
        <row r="59">
          <cell r="T59">
            <v>74571.12</v>
          </cell>
        </row>
        <row r="60">
          <cell r="T60">
            <v>44427.61</v>
          </cell>
        </row>
        <row r="61">
          <cell r="T61">
            <v>38619.78</v>
          </cell>
        </row>
        <row r="63">
          <cell r="T63">
            <v>7124.2800000000007</v>
          </cell>
        </row>
        <row r="64">
          <cell r="T64">
            <v>7716.619999999999</v>
          </cell>
        </row>
        <row r="65">
          <cell r="T65">
            <v>42889.78</v>
          </cell>
        </row>
        <row r="66">
          <cell r="T66">
            <v>16981.39</v>
          </cell>
        </row>
        <row r="68">
          <cell r="T68">
            <v>29026.47</v>
          </cell>
        </row>
        <row r="69">
          <cell r="T69">
            <v>10978.31</v>
          </cell>
        </row>
        <row r="70">
          <cell r="T70">
            <v>14140.52</v>
          </cell>
        </row>
        <row r="73">
          <cell r="T73">
            <v>21732.68</v>
          </cell>
        </row>
        <row r="75">
          <cell r="T75">
            <v>34690.17</v>
          </cell>
        </row>
        <row r="76">
          <cell r="T76">
            <v>14367.69</v>
          </cell>
        </row>
        <row r="79">
          <cell r="T79">
            <v>47686.83</v>
          </cell>
        </row>
        <row r="80">
          <cell r="T80">
            <v>10269.959999999999</v>
          </cell>
        </row>
        <row r="81">
          <cell r="T81">
            <v>48782.14</v>
          </cell>
        </row>
        <row r="82">
          <cell r="T82">
            <v>31983.32</v>
          </cell>
        </row>
        <row r="83">
          <cell r="T83">
            <v>102673.36</v>
          </cell>
        </row>
        <row r="84">
          <cell r="T84">
            <v>5184.3900000000003</v>
          </cell>
        </row>
        <row r="85">
          <cell r="T85">
            <v>182746.02000000002</v>
          </cell>
        </row>
        <row r="86">
          <cell r="T86">
            <v>13142.89</v>
          </cell>
        </row>
        <row r="88">
          <cell r="T88">
            <v>180506.27000000002</v>
          </cell>
        </row>
        <row r="89">
          <cell r="T89">
            <v>23300.95</v>
          </cell>
        </row>
        <row r="90">
          <cell r="T90">
            <v>10507.949999999999</v>
          </cell>
        </row>
        <row r="91">
          <cell r="T91">
            <v>34586.33</v>
          </cell>
        </row>
        <row r="92">
          <cell r="T92">
            <v>191581.37000000002</v>
          </cell>
        </row>
        <row r="93">
          <cell r="T93">
            <v>23670.85</v>
          </cell>
        </row>
        <row r="94">
          <cell r="T94">
            <v>147181.87</v>
          </cell>
        </row>
        <row r="95">
          <cell r="T95">
            <v>122035.76</v>
          </cell>
        </row>
        <row r="96">
          <cell r="T96">
            <v>961030.86999999988</v>
          </cell>
        </row>
        <row r="97">
          <cell r="T97">
            <v>48210.879999999997</v>
          </cell>
        </row>
        <row r="98">
          <cell r="T98">
            <v>20379.920000000002</v>
          </cell>
        </row>
        <row r="99">
          <cell r="T99">
            <v>66290.140000000014</v>
          </cell>
        </row>
        <row r="100">
          <cell r="T100">
            <v>191018.05000000002</v>
          </cell>
        </row>
        <row r="103">
          <cell r="T103">
            <v>21414.5</v>
          </cell>
        </row>
        <row r="104">
          <cell r="T104">
            <v>46748.99</v>
          </cell>
        </row>
        <row r="105">
          <cell r="T105">
            <v>95353.069999999992</v>
          </cell>
        </row>
        <row r="106">
          <cell r="T106">
            <v>62471.96</v>
          </cell>
        </row>
        <row r="108">
          <cell r="T108">
            <v>44460.44</v>
          </cell>
        </row>
        <row r="109">
          <cell r="T109">
            <v>8401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Payments"/>
      <sheetName val="AdjSettlePymtDetail "/>
    </sheetNames>
    <sheetDataSet>
      <sheetData sheetId="0">
        <row r="33">
          <cell r="S33">
            <v>695.26</v>
          </cell>
          <cell r="T33">
            <v>1909.3600000000001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- Claim Settlement Summary"/>
      <sheetName val="SBCH Pymt Admin, Program Brkout"/>
      <sheetName val="Pivot- District Pymts Summary"/>
      <sheetName val="Pivot- District Rcvbls Summary"/>
      <sheetName val="SBCH Payment Detail"/>
      <sheetName val="summary "/>
      <sheetName val="Settlement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V101"/>
  <sheetViews>
    <sheetView tabSelected="1" topLeftCell="A49" zoomScaleNormal="100" zoomScaleSheetLayoutView="100" workbookViewId="0">
      <selection activeCell="A95" sqref="A95:XFD95"/>
    </sheetView>
  </sheetViews>
  <sheetFormatPr defaultColWidth="9.109375" defaultRowHeight="13.8" x14ac:dyDescent="0.3"/>
  <cols>
    <col min="1" max="1" width="19.5546875" style="2" customWidth="1"/>
    <col min="2" max="2" width="13.6640625" style="9" bestFit="1" customWidth="1"/>
    <col min="3" max="3" width="15.33203125" style="2" customWidth="1"/>
    <col min="4" max="4" width="4" style="15" customWidth="1"/>
    <col min="5" max="7" width="14.5546875" style="2" customWidth="1"/>
    <col min="8" max="8" width="3.44140625" style="2" customWidth="1"/>
    <col min="9" max="9" width="13.6640625" style="2" customWidth="1"/>
    <col min="10" max="10" width="11.109375" style="2" customWidth="1"/>
    <col min="11" max="11" width="10.5546875" style="2" customWidth="1"/>
    <col min="12" max="12" width="12.5546875" style="2" customWidth="1"/>
    <col min="13" max="13" width="14.33203125" style="2" customWidth="1"/>
    <col min="14" max="14" width="12.6640625" style="2" customWidth="1"/>
    <col min="15" max="15" width="11.5546875" style="2" customWidth="1"/>
    <col min="16" max="16" width="10.88671875" style="2" customWidth="1"/>
    <col min="17" max="17" width="13" style="2" customWidth="1"/>
    <col min="18" max="18" width="11.5546875" style="2" customWidth="1"/>
    <col min="19" max="19" width="11.44140625" style="2" bestFit="1" customWidth="1"/>
    <col min="20" max="20" width="10.6640625" style="2" customWidth="1"/>
    <col min="21" max="21" width="11.44140625" style="2" bestFit="1" customWidth="1"/>
    <col min="22" max="22" width="15.6640625" style="2" customWidth="1"/>
    <col min="23" max="16384" width="9.109375" style="2"/>
  </cols>
  <sheetData>
    <row r="1" spans="1:22" s="1" customFormat="1" ht="15.75" customHeight="1" x14ac:dyDescent="0.3">
      <c r="A1" s="173" t="s">
        <v>107</v>
      </c>
      <c r="B1" s="173"/>
      <c r="C1" s="173"/>
      <c r="D1" s="173"/>
      <c r="E1" s="173"/>
      <c r="F1" s="173"/>
      <c r="G1" s="174"/>
    </row>
    <row r="2" spans="1:22" s="1" customFormat="1" ht="15.75" customHeight="1" x14ac:dyDescent="0.3">
      <c r="A2" s="175" t="s">
        <v>115</v>
      </c>
      <c r="B2" s="175"/>
      <c r="C2" s="175"/>
      <c r="D2" s="175"/>
      <c r="E2" s="175"/>
      <c r="F2" s="175"/>
      <c r="G2" s="176"/>
    </row>
    <row r="3" spans="1:22" s="1" customFormat="1" ht="15.75" customHeight="1" x14ac:dyDescent="0.3">
      <c r="A3" s="175" t="s">
        <v>101</v>
      </c>
      <c r="B3" s="175"/>
      <c r="C3" s="175"/>
      <c r="D3" s="175"/>
      <c r="E3" s="175"/>
      <c r="F3" s="175"/>
      <c r="G3" s="176"/>
    </row>
    <row r="4" spans="1:22" s="1" customFormat="1" ht="15.75" customHeight="1" x14ac:dyDescent="0.3">
      <c r="A4" s="177" t="s">
        <v>167</v>
      </c>
      <c r="B4" s="178"/>
      <c r="C4" s="178"/>
      <c r="D4" s="178"/>
      <c r="E4" s="178"/>
      <c r="F4" s="178"/>
      <c r="G4" s="179"/>
      <c r="J4" s="11"/>
    </row>
    <row r="5" spans="1:22" s="1" customFormat="1" ht="15.75" customHeight="1" thickBot="1" x14ac:dyDescent="0.35">
      <c r="A5" s="180" t="s">
        <v>164</v>
      </c>
      <c r="B5" s="181"/>
      <c r="C5" s="181"/>
      <c r="D5" s="181"/>
      <c r="E5" s="181"/>
      <c r="F5" s="181"/>
      <c r="G5" s="182"/>
    </row>
    <row r="6" spans="1:22" ht="14.4" thickBot="1" x14ac:dyDescent="0.35">
      <c r="A6" s="3"/>
      <c r="B6" s="8"/>
      <c r="C6" s="3"/>
      <c r="D6" s="49"/>
      <c r="E6" s="3"/>
      <c r="F6" s="3"/>
      <c r="G6" s="3"/>
      <c r="H6" s="167" t="s">
        <v>112</v>
      </c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9"/>
    </row>
    <row r="7" spans="1:22" ht="44.25" customHeight="1" thickBot="1" x14ac:dyDescent="0.35">
      <c r="A7" s="23"/>
      <c r="B7" s="36"/>
      <c r="C7" s="98" t="s">
        <v>167</v>
      </c>
      <c r="D7" s="102"/>
      <c r="E7" s="170" t="s">
        <v>119</v>
      </c>
      <c r="F7" s="171"/>
      <c r="G7" s="172"/>
      <c r="H7" s="137"/>
      <c r="I7" s="40" t="s">
        <v>104</v>
      </c>
      <c r="J7" s="43" t="s">
        <v>121</v>
      </c>
      <c r="K7" s="43" t="s">
        <v>126</v>
      </c>
      <c r="L7" s="43" t="s">
        <v>128</v>
      </c>
      <c r="M7" s="43" t="s">
        <v>131</v>
      </c>
      <c r="N7" s="43" t="s">
        <v>135</v>
      </c>
      <c r="O7" s="43" t="s">
        <v>136</v>
      </c>
      <c r="P7" s="43" t="s">
        <v>137</v>
      </c>
      <c r="Q7" s="43" t="s">
        <v>140</v>
      </c>
      <c r="R7" s="43" t="s">
        <v>142</v>
      </c>
      <c r="S7" s="43" t="s">
        <v>158</v>
      </c>
      <c r="T7" s="43" t="s">
        <v>160</v>
      </c>
      <c r="U7" s="43" t="s">
        <v>168</v>
      </c>
      <c r="V7" s="132" t="s">
        <v>113</v>
      </c>
    </row>
    <row r="8" spans="1:22" ht="13.5" customHeight="1" thickBot="1" x14ac:dyDescent="0.35">
      <c r="A8" s="12"/>
      <c r="B8" s="37" t="s">
        <v>86</v>
      </c>
      <c r="C8" s="97" t="s">
        <v>87</v>
      </c>
      <c r="D8" s="103"/>
      <c r="E8" s="99" t="s">
        <v>88</v>
      </c>
      <c r="F8" s="24" t="s">
        <v>89</v>
      </c>
      <c r="G8" s="13" t="s">
        <v>90</v>
      </c>
      <c r="H8" s="136"/>
      <c r="I8" s="12" t="s">
        <v>91</v>
      </c>
      <c r="J8" s="25" t="s">
        <v>92</v>
      </c>
      <c r="K8" s="26" t="s">
        <v>93</v>
      </c>
      <c r="L8" s="26" t="s">
        <v>94</v>
      </c>
      <c r="M8" s="26" t="s">
        <v>95</v>
      </c>
      <c r="N8" s="26" t="s">
        <v>96</v>
      </c>
      <c r="O8" s="26" t="s">
        <v>97</v>
      </c>
      <c r="P8" s="26" t="s">
        <v>98</v>
      </c>
      <c r="Q8" s="26" t="s">
        <v>132</v>
      </c>
      <c r="R8" s="26" t="s">
        <v>99</v>
      </c>
      <c r="S8" s="26" t="s">
        <v>100</v>
      </c>
      <c r="T8" s="27" t="s">
        <v>114</v>
      </c>
      <c r="U8" s="27" t="s">
        <v>143</v>
      </c>
      <c r="V8" s="27" t="s">
        <v>144</v>
      </c>
    </row>
    <row r="9" spans="1:22" ht="40.799999999999997" x14ac:dyDescent="0.3">
      <c r="A9" s="22" t="s">
        <v>105</v>
      </c>
      <c r="B9" s="114" t="s">
        <v>165</v>
      </c>
      <c r="C9" s="115" t="s">
        <v>102</v>
      </c>
      <c r="D9" s="104"/>
      <c r="E9" s="122" t="s">
        <v>124</v>
      </c>
      <c r="F9" s="123" t="s">
        <v>125</v>
      </c>
      <c r="G9" s="129" t="s">
        <v>111</v>
      </c>
      <c r="H9" s="138"/>
      <c r="I9" s="140"/>
      <c r="J9" s="28" t="s">
        <v>123</v>
      </c>
      <c r="K9" s="29" t="s">
        <v>122</v>
      </c>
      <c r="L9" s="29" t="s">
        <v>127</v>
      </c>
      <c r="M9" s="29" t="s">
        <v>129</v>
      </c>
      <c r="N9" s="29" t="s">
        <v>133</v>
      </c>
      <c r="O9" s="29" t="s">
        <v>134</v>
      </c>
      <c r="P9" s="29" t="s">
        <v>138</v>
      </c>
      <c r="Q9" s="29" t="s">
        <v>139</v>
      </c>
      <c r="R9" s="29" t="s">
        <v>141</v>
      </c>
      <c r="S9" s="29" t="s">
        <v>149</v>
      </c>
      <c r="T9" s="29" t="s">
        <v>159</v>
      </c>
      <c r="U9" s="29" t="s">
        <v>166</v>
      </c>
      <c r="V9" s="133" t="s">
        <v>169</v>
      </c>
    </row>
    <row r="10" spans="1:22" s="146" customFormat="1" ht="15" customHeight="1" x14ac:dyDescent="0.3">
      <c r="A10" s="139"/>
      <c r="B10" s="142"/>
      <c r="C10" s="142"/>
      <c r="D10" s="105"/>
      <c r="E10" s="142"/>
      <c r="F10" s="143"/>
      <c r="G10" s="144"/>
      <c r="H10" s="139"/>
      <c r="I10" s="139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5"/>
    </row>
    <row r="11" spans="1:22" ht="41.25" customHeight="1" x14ac:dyDescent="0.3">
      <c r="A11" s="35" t="s">
        <v>0</v>
      </c>
      <c r="B11" s="18"/>
      <c r="C11" s="19"/>
      <c r="D11" s="106"/>
      <c r="E11" s="39"/>
      <c r="F11" s="44"/>
      <c r="G11" s="21"/>
      <c r="H11" s="137"/>
      <c r="I11" s="35" t="s">
        <v>0</v>
      </c>
      <c r="J11" s="20"/>
      <c r="K11" s="20"/>
      <c r="L11" s="20"/>
      <c r="M11" s="20"/>
      <c r="N11" s="20"/>
      <c r="O11" s="39"/>
      <c r="P11" s="20"/>
      <c r="Q11" s="20"/>
      <c r="R11" s="20"/>
      <c r="S11" s="20"/>
      <c r="T11" s="20"/>
      <c r="U11" s="20"/>
      <c r="V11" s="30"/>
    </row>
    <row r="12" spans="1:22" s="5" customFormat="1" ht="21.75" customHeight="1" x14ac:dyDescent="0.3">
      <c r="A12" s="17" t="s">
        <v>2</v>
      </c>
      <c r="B12" s="116">
        <v>20810.810000000001</v>
      </c>
      <c r="C12" s="117">
        <v>5202.7</v>
      </c>
      <c r="D12" s="107"/>
      <c r="E12" s="126">
        <v>30693.409999999996</v>
      </c>
      <c r="F12" s="124">
        <f>'[1]Monthly Payments'!$T$12</f>
        <v>48306.47</v>
      </c>
      <c r="G12" s="130">
        <f>V12</f>
        <v>59629.58</v>
      </c>
      <c r="H12" s="137"/>
      <c r="I12" s="17" t="s">
        <v>2</v>
      </c>
      <c r="J12" s="31">
        <v>10419.02</v>
      </c>
      <c r="K12" s="7">
        <v>10694.26</v>
      </c>
      <c r="L12" s="7">
        <v>0</v>
      </c>
      <c r="M12" s="7">
        <v>4098.92</v>
      </c>
      <c r="N12" s="7">
        <v>3298.63</v>
      </c>
      <c r="O12" s="41">
        <v>4524.38</v>
      </c>
      <c r="P12" s="41">
        <v>4027.34</v>
      </c>
      <c r="Q12" s="74">
        <v>5514.02</v>
      </c>
      <c r="R12" s="4">
        <v>3380.03</v>
      </c>
      <c r="S12" s="7">
        <v>0</v>
      </c>
      <c r="T12" s="7">
        <v>8470.2800000000007</v>
      </c>
      <c r="U12" s="7">
        <v>5202.7</v>
      </c>
      <c r="V12" s="134">
        <f>SUM(J12:P12)+ SUM(Q12:U12)</f>
        <v>59629.58</v>
      </c>
    </row>
    <row r="13" spans="1:22" s="5" customFormat="1" ht="21.75" customHeight="1" x14ac:dyDescent="0.3">
      <c r="A13" s="17" t="s">
        <v>145</v>
      </c>
      <c r="B13" s="116">
        <v>6973.68</v>
      </c>
      <c r="C13" s="117">
        <v>1743.42</v>
      </c>
      <c r="D13" s="107"/>
      <c r="E13" s="126">
        <v>0</v>
      </c>
      <c r="F13" s="124">
        <v>0</v>
      </c>
      <c r="G13" s="130">
        <f>V13</f>
        <v>1743.42</v>
      </c>
      <c r="H13" s="137"/>
      <c r="I13" s="17" t="s">
        <v>145</v>
      </c>
      <c r="J13" s="31">
        <v>0</v>
      </c>
      <c r="K13" s="7">
        <v>0</v>
      </c>
      <c r="L13" s="7">
        <v>0</v>
      </c>
      <c r="M13" s="7">
        <v>0</v>
      </c>
      <c r="N13" s="7">
        <v>0</v>
      </c>
      <c r="O13" s="41">
        <v>0</v>
      </c>
      <c r="P13" s="41">
        <v>0</v>
      </c>
      <c r="Q13" s="74">
        <v>0</v>
      </c>
      <c r="R13" s="4">
        <v>0</v>
      </c>
      <c r="S13" s="7">
        <v>0</v>
      </c>
      <c r="T13" s="7">
        <v>0</v>
      </c>
      <c r="U13" s="7">
        <v>1743.42</v>
      </c>
      <c r="V13" s="134">
        <f t="shared" ref="V13:V76" si="0">SUM(J13:P13)+ SUM(Q13:U13)</f>
        <v>1743.42</v>
      </c>
    </row>
    <row r="14" spans="1:22" s="5" customFormat="1" ht="21.75" customHeight="1" x14ac:dyDescent="0.3">
      <c r="A14" s="17" t="s">
        <v>3</v>
      </c>
      <c r="B14" s="116">
        <v>4623.9799999999996</v>
      </c>
      <c r="C14" s="117">
        <v>1155.99</v>
      </c>
      <c r="D14" s="108"/>
      <c r="E14" s="126">
        <v>23139.079999999998</v>
      </c>
      <c r="F14" s="124">
        <f>'[1]Monthly Payments'!$T$14</f>
        <v>42207.64</v>
      </c>
      <c r="G14" s="130">
        <f t="shared" ref="G14:G78" si="1">V14</f>
        <v>24110.720000000001</v>
      </c>
      <c r="H14" s="137"/>
      <c r="I14" s="17" t="s">
        <v>3</v>
      </c>
      <c r="J14" s="31">
        <v>2375.8200000000002</v>
      </c>
      <c r="K14" s="7">
        <v>9829.83</v>
      </c>
      <c r="L14" s="7">
        <v>981.99</v>
      </c>
      <c r="M14" s="7">
        <v>42.19</v>
      </c>
      <c r="N14" s="7">
        <v>1135.05</v>
      </c>
      <c r="O14" s="41">
        <v>477.4</v>
      </c>
      <c r="P14" s="41">
        <v>1568.86</v>
      </c>
      <c r="Q14" s="74">
        <v>1101.27</v>
      </c>
      <c r="R14" s="4">
        <v>3514.18</v>
      </c>
      <c r="S14" s="7">
        <v>126.58</v>
      </c>
      <c r="T14" s="7">
        <v>1801.56</v>
      </c>
      <c r="U14" s="7">
        <v>1155.99</v>
      </c>
      <c r="V14" s="134">
        <f t="shared" si="0"/>
        <v>24110.720000000001</v>
      </c>
    </row>
    <row r="15" spans="1:22" s="5" customFormat="1" ht="21.75" customHeight="1" x14ac:dyDescent="0.3">
      <c r="A15" s="17" t="s">
        <v>5</v>
      </c>
      <c r="B15" s="116">
        <v>31350.49</v>
      </c>
      <c r="C15" s="117">
        <v>7837.62</v>
      </c>
      <c r="D15" s="108"/>
      <c r="E15" s="126">
        <v>14225.539999999999</v>
      </c>
      <c r="F15" s="124">
        <f>'[1]Monthly Payments'!$T$16</f>
        <v>40692.33</v>
      </c>
      <c r="G15" s="130">
        <f t="shared" si="1"/>
        <v>54455.259999999995</v>
      </c>
      <c r="H15" s="137"/>
      <c r="I15" s="17" t="s">
        <v>5</v>
      </c>
      <c r="J15" s="31">
        <v>5248.81</v>
      </c>
      <c r="K15" s="7">
        <v>5517.8</v>
      </c>
      <c r="L15" s="7">
        <v>853.16</v>
      </c>
      <c r="M15" s="7">
        <v>806.62</v>
      </c>
      <c r="N15" s="7">
        <v>3509.24</v>
      </c>
      <c r="O15" s="41">
        <v>6250.4</v>
      </c>
      <c r="P15" s="41">
        <v>7170.76</v>
      </c>
      <c r="Q15" s="74">
        <v>5070.1099999999997</v>
      </c>
      <c r="R15" s="4">
        <v>3425.44</v>
      </c>
      <c r="S15" s="7">
        <v>0</v>
      </c>
      <c r="T15" s="7">
        <v>8765.2999999999993</v>
      </c>
      <c r="U15" s="7">
        <v>7837.62</v>
      </c>
      <c r="V15" s="134">
        <f t="shared" si="0"/>
        <v>54455.259999999995</v>
      </c>
    </row>
    <row r="16" spans="1:22" s="5" customFormat="1" ht="21.75" customHeight="1" x14ac:dyDescent="0.3">
      <c r="A16" s="17" t="s">
        <v>6</v>
      </c>
      <c r="B16" s="116">
        <v>242751.4</v>
      </c>
      <c r="C16" s="117">
        <v>60687.85</v>
      </c>
      <c r="D16" s="108"/>
      <c r="E16" s="126">
        <v>315050.54000000004</v>
      </c>
      <c r="F16" s="124">
        <f>'[1]Monthly Payments'!$T$17</f>
        <v>387508.29000000004</v>
      </c>
      <c r="G16" s="130">
        <f t="shared" si="1"/>
        <v>499679.99</v>
      </c>
      <c r="H16" s="137"/>
      <c r="I16" s="17" t="s">
        <v>6</v>
      </c>
      <c r="J16" s="31">
        <v>76620.77</v>
      </c>
      <c r="K16" s="7">
        <v>20527.12</v>
      </c>
      <c r="L16" s="7">
        <v>961.89</v>
      </c>
      <c r="M16" s="7">
        <v>8307.56</v>
      </c>
      <c r="N16" s="7">
        <v>31509.78</v>
      </c>
      <c r="O16" s="41">
        <v>18695.86</v>
      </c>
      <c r="P16" s="41">
        <v>57685.8</v>
      </c>
      <c r="Q16" s="74">
        <v>59131.76</v>
      </c>
      <c r="R16" s="4">
        <v>64694.78</v>
      </c>
      <c r="S16" s="7">
        <v>8488.61</v>
      </c>
      <c r="T16" s="7">
        <v>92368.21</v>
      </c>
      <c r="U16" s="7">
        <v>60687.85</v>
      </c>
      <c r="V16" s="134">
        <f t="shared" si="0"/>
        <v>499679.99</v>
      </c>
    </row>
    <row r="17" spans="1:22" s="5" customFormat="1" ht="21.75" customHeight="1" x14ac:dyDescent="0.3">
      <c r="A17" s="17" t="s">
        <v>7</v>
      </c>
      <c r="B17" s="116">
        <v>84120.83</v>
      </c>
      <c r="C17" s="117">
        <v>21030.21</v>
      </c>
      <c r="D17" s="108"/>
      <c r="E17" s="126">
        <v>158389.31</v>
      </c>
      <c r="F17" s="124">
        <f>'[1]Monthly Payments'!$T$18</f>
        <v>284388.86</v>
      </c>
      <c r="G17" s="130">
        <f t="shared" si="1"/>
        <v>301843.88</v>
      </c>
      <c r="H17" s="137"/>
      <c r="I17" s="17" t="s">
        <v>7</v>
      </c>
      <c r="J17" s="31">
        <v>22922.55</v>
      </c>
      <c r="K17" s="7">
        <v>33.76</v>
      </c>
      <c r="L17" s="7">
        <v>14331.66</v>
      </c>
      <c r="M17" s="7">
        <v>0</v>
      </c>
      <c r="N17" s="7">
        <v>38319.74</v>
      </c>
      <c r="O17" s="41">
        <v>27600.240000000002</v>
      </c>
      <c r="P17" s="41">
        <v>168.8</v>
      </c>
      <c r="Q17" s="74">
        <v>73014.06</v>
      </c>
      <c r="R17" s="4">
        <v>57327.78</v>
      </c>
      <c r="S17" s="7">
        <v>2574.3200000000002</v>
      </c>
      <c r="T17" s="7">
        <v>44520.76</v>
      </c>
      <c r="U17" s="7">
        <v>21030.21</v>
      </c>
      <c r="V17" s="134">
        <f t="shared" si="0"/>
        <v>301843.88</v>
      </c>
    </row>
    <row r="18" spans="1:22" s="5" customFormat="1" ht="21.75" customHeight="1" x14ac:dyDescent="0.3">
      <c r="A18" s="17" t="s">
        <v>76</v>
      </c>
      <c r="B18" s="116">
        <v>12863.04</v>
      </c>
      <c r="C18" s="117">
        <v>3215.76</v>
      </c>
      <c r="D18" s="108"/>
      <c r="E18" s="126">
        <v>32666.94</v>
      </c>
      <c r="F18" s="124">
        <f>'[1]Monthly Payments'!$T$20</f>
        <v>46868.63</v>
      </c>
      <c r="G18" s="130">
        <f t="shared" si="1"/>
        <v>62215.09</v>
      </c>
      <c r="H18" s="137"/>
      <c r="I18" s="17" t="s">
        <v>76</v>
      </c>
      <c r="J18" s="31">
        <v>4332.4399999999996</v>
      </c>
      <c r="K18" s="7">
        <v>0</v>
      </c>
      <c r="L18" s="7">
        <v>9673.42</v>
      </c>
      <c r="M18" s="7">
        <v>6551.36</v>
      </c>
      <c r="N18" s="7">
        <v>0</v>
      </c>
      <c r="O18" s="41">
        <v>0</v>
      </c>
      <c r="P18" s="41">
        <v>7711.55</v>
      </c>
      <c r="Q18" s="74">
        <v>6087.26</v>
      </c>
      <c r="R18" s="4">
        <v>9674.44</v>
      </c>
      <c r="S18" s="7">
        <v>5867.8</v>
      </c>
      <c r="T18" s="7">
        <v>9101.06</v>
      </c>
      <c r="U18" s="7">
        <v>3215.76</v>
      </c>
      <c r="V18" s="134">
        <f t="shared" si="0"/>
        <v>62215.09</v>
      </c>
    </row>
    <row r="19" spans="1:22" s="5" customFormat="1" ht="21.75" customHeight="1" x14ac:dyDescent="0.3">
      <c r="A19" s="17" t="s">
        <v>8</v>
      </c>
      <c r="B19" s="116">
        <v>8595.66</v>
      </c>
      <c r="C19" s="117">
        <v>2148.92</v>
      </c>
      <c r="D19" s="108"/>
      <c r="E19" s="126">
        <v>19222.400000000001</v>
      </c>
      <c r="F19" s="124">
        <f>'[1]Monthly Payments'!$T$21</f>
        <v>61955.12</v>
      </c>
      <c r="G19" s="130">
        <f t="shared" si="1"/>
        <v>31727.67</v>
      </c>
      <c r="H19" s="137"/>
      <c r="I19" s="17" t="s">
        <v>8</v>
      </c>
      <c r="J19" s="31">
        <v>5150.1000000000004</v>
      </c>
      <c r="K19" s="7">
        <v>4494.42</v>
      </c>
      <c r="L19" s="7">
        <v>675</v>
      </c>
      <c r="M19" s="7">
        <v>186.19</v>
      </c>
      <c r="N19" s="7">
        <v>777.81</v>
      </c>
      <c r="O19" s="41">
        <v>1549.26</v>
      </c>
      <c r="P19" s="41">
        <v>2291.8000000000002</v>
      </c>
      <c r="Q19" s="74">
        <v>5383.91</v>
      </c>
      <c r="R19" s="4">
        <v>1505.03</v>
      </c>
      <c r="S19" s="7">
        <v>1993.26</v>
      </c>
      <c r="T19" s="7">
        <v>5571.97</v>
      </c>
      <c r="U19" s="7">
        <v>2148.92</v>
      </c>
      <c r="V19" s="134">
        <f t="shared" si="0"/>
        <v>31727.67</v>
      </c>
    </row>
    <row r="20" spans="1:22" s="5" customFormat="1" ht="21.75" customHeight="1" x14ac:dyDescent="0.3">
      <c r="A20" s="17" t="s">
        <v>9</v>
      </c>
      <c r="B20" s="116">
        <v>16133.38</v>
      </c>
      <c r="C20" s="117">
        <v>4033.34</v>
      </c>
      <c r="D20" s="108"/>
      <c r="E20" s="126">
        <v>10055.18</v>
      </c>
      <c r="F20" s="124">
        <f>'[1]Monthly Payments'!$T$22</f>
        <v>15406.769999999999</v>
      </c>
      <c r="G20" s="130">
        <f t="shared" si="1"/>
        <v>20435.32</v>
      </c>
      <c r="H20" s="137"/>
      <c r="I20" s="17" t="s">
        <v>9</v>
      </c>
      <c r="J20" s="31">
        <v>2686.26</v>
      </c>
      <c r="K20" s="7">
        <v>1130.8900000000001</v>
      </c>
      <c r="L20" s="7">
        <v>42.2</v>
      </c>
      <c r="M20" s="7">
        <v>0</v>
      </c>
      <c r="N20" s="7">
        <v>1039.6600000000001</v>
      </c>
      <c r="O20" s="41">
        <v>709.33</v>
      </c>
      <c r="P20" s="41">
        <v>3669.09</v>
      </c>
      <c r="Q20" s="74">
        <v>946.1</v>
      </c>
      <c r="R20" s="4">
        <v>2042.8</v>
      </c>
      <c r="S20" s="7">
        <v>0</v>
      </c>
      <c r="T20" s="7">
        <v>4135.6499999999996</v>
      </c>
      <c r="U20" s="7">
        <v>4033.34</v>
      </c>
      <c r="V20" s="134">
        <f t="shared" si="0"/>
        <v>20435.32</v>
      </c>
    </row>
    <row r="21" spans="1:22" s="5" customFormat="1" ht="21.75" customHeight="1" x14ac:dyDescent="0.3">
      <c r="A21" s="17" t="s">
        <v>10</v>
      </c>
      <c r="B21" s="116">
        <v>179480.18</v>
      </c>
      <c r="C21" s="117">
        <v>44870.04</v>
      </c>
      <c r="D21" s="108"/>
      <c r="E21" s="126">
        <v>103781.72</v>
      </c>
      <c r="F21" s="124">
        <f>'[1]Monthly Payments'!$T$23</f>
        <v>152720.82999999999</v>
      </c>
      <c r="G21" s="130">
        <f t="shared" si="1"/>
        <v>291447.51</v>
      </c>
      <c r="H21" s="137"/>
      <c r="I21" s="17" t="s">
        <v>10</v>
      </c>
      <c r="J21" s="31">
        <v>17317.02</v>
      </c>
      <c r="K21" s="7">
        <v>17049.04</v>
      </c>
      <c r="L21" s="7">
        <v>1688.46</v>
      </c>
      <c r="M21" s="7">
        <v>22785.67</v>
      </c>
      <c r="N21" s="7">
        <v>36978.35</v>
      </c>
      <c r="O21" s="41">
        <v>39234.300000000003</v>
      </c>
      <c r="P21" s="41">
        <v>15423.9</v>
      </c>
      <c r="Q21" s="74">
        <v>23302.92</v>
      </c>
      <c r="R21" s="4">
        <v>18832.09</v>
      </c>
      <c r="S21" s="7">
        <v>516.59</v>
      </c>
      <c r="T21" s="7">
        <v>53449.13</v>
      </c>
      <c r="U21" s="7">
        <v>44870.04</v>
      </c>
      <c r="V21" s="134">
        <f t="shared" si="0"/>
        <v>291447.51</v>
      </c>
    </row>
    <row r="22" spans="1:22" s="5" customFormat="1" ht="21.75" customHeight="1" x14ac:dyDescent="0.3">
      <c r="A22" s="17" t="s">
        <v>11</v>
      </c>
      <c r="B22" s="116">
        <v>6202.02</v>
      </c>
      <c r="C22" s="117">
        <v>1550.5</v>
      </c>
      <c r="D22" s="108"/>
      <c r="E22" s="126">
        <v>6557.58</v>
      </c>
      <c r="F22" s="124">
        <f>'[1]Monthly Payments'!$T$25</f>
        <v>21047.43</v>
      </c>
      <c r="G22" s="130">
        <f t="shared" si="1"/>
        <v>18294.519999999997</v>
      </c>
      <c r="H22" s="137"/>
      <c r="I22" s="17" t="s">
        <v>11</v>
      </c>
      <c r="J22" s="31">
        <v>1205.23</v>
      </c>
      <c r="K22" s="7">
        <v>5827.94</v>
      </c>
      <c r="L22" s="7">
        <v>22.5</v>
      </c>
      <c r="M22" s="7">
        <v>16.88</v>
      </c>
      <c r="N22" s="7">
        <v>244.74</v>
      </c>
      <c r="O22" s="41">
        <v>1697.2</v>
      </c>
      <c r="P22" s="41">
        <v>1386.89</v>
      </c>
      <c r="Q22" s="74">
        <v>1596.62</v>
      </c>
      <c r="R22" s="4">
        <v>1648.8</v>
      </c>
      <c r="S22" s="7">
        <v>0</v>
      </c>
      <c r="T22" s="7">
        <v>3097.22</v>
      </c>
      <c r="U22" s="7">
        <v>1550.5</v>
      </c>
      <c r="V22" s="134">
        <f t="shared" si="0"/>
        <v>18294.519999999997</v>
      </c>
    </row>
    <row r="23" spans="1:22" s="5" customFormat="1" ht="21.75" customHeight="1" x14ac:dyDescent="0.3">
      <c r="A23" s="17" t="s">
        <v>12</v>
      </c>
      <c r="B23" s="116">
        <v>13471.71</v>
      </c>
      <c r="C23" s="117">
        <v>3367.93</v>
      </c>
      <c r="D23" s="108"/>
      <c r="E23" s="126">
        <v>2040.88</v>
      </c>
      <c r="F23" s="124">
        <f>'[1]Monthly Payments'!$T$26</f>
        <v>40411.06</v>
      </c>
      <c r="G23" s="130">
        <f t="shared" si="1"/>
        <v>21006.989999999998</v>
      </c>
      <c r="H23" s="137"/>
      <c r="I23" s="17" t="s">
        <v>12</v>
      </c>
      <c r="J23" s="31">
        <v>3938.94</v>
      </c>
      <c r="K23" s="7">
        <v>1975.66</v>
      </c>
      <c r="L23" s="7">
        <v>286.88</v>
      </c>
      <c r="M23" s="7">
        <v>666.63</v>
      </c>
      <c r="N23" s="7">
        <v>2753.91</v>
      </c>
      <c r="O23" s="41">
        <v>810.21</v>
      </c>
      <c r="P23" s="41">
        <v>5200.28</v>
      </c>
      <c r="Q23" s="74">
        <v>0</v>
      </c>
      <c r="R23" s="4">
        <v>0</v>
      </c>
      <c r="S23" s="7">
        <v>0</v>
      </c>
      <c r="T23" s="7">
        <v>2006.55</v>
      </c>
      <c r="U23" s="7">
        <v>3367.93</v>
      </c>
      <c r="V23" s="134">
        <f t="shared" si="0"/>
        <v>21006.989999999998</v>
      </c>
    </row>
    <row r="24" spans="1:22" s="5" customFormat="1" ht="21.75" customHeight="1" x14ac:dyDescent="0.3">
      <c r="A24" s="17" t="s">
        <v>13</v>
      </c>
      <c r="B24" s="116">
        <v>342721.03</v>
      </c>
      <c r="C24" s="117">
        <v>85680.26</v>
      </c>
      <c r="D24" s="108"/>
      <c r="E24" s="126">
        <v>178955.7</v>
      </c>
      <c r="F24" s="124">
        <f>'[1]Monthly Payments'!$T$27</f>
        <v>341910.08999999997</v>
      </c>
      <c r="G24" s="130">
        <f t="shared" si="1"/>
        <v>550066.83000000007</v>
      </c>
      <c r="H24" s="137"/>
      <c r="I24" s="17" t="s">
        <v>13</v>
      </c>
      <c r="J24" s="31">
        <v>83256.320000000007</v>
      </c>
      <c r="K24" s="7">
        <v>37620.04</v>
      </c>
      <c r="L24" s="7">
        <v>7536.58</v>
      </c>
      <c r="M24" s="7">
        <v>2339.7199999999998</v>
      </c>
      <c r="N24" s="7">
        <v>28530.92</v>
      </c>
      <c r="O24" s="41">
        <v>47998.39</v>
      </c>
      <c r="P24" s="41">
        <v>17956.490000000002</v>
      </c>
      <c r="Q24" s="74">
        <v>45223.42</v>
      </c>
      <c r="R24" s="4">
        <v>66604.92</v>
      </c>
      <c r="S24" s="7">
        <v>54772.51</v>
      </c>
      <c r="T24" s="7">
        <v>72547.259999999995</v>
      </c>
      <c r="U24" s="7">
        <v>85680.26</v>
      </c>
      <c r="V24" s="134">
        <f t="shared" si="0"/>
        <v>550066.83000000007</v>
      </c>
    </row>
    <row r="25" spans="1:22" s="5" customFormat="1" ht="21.75" customHeight="1" x14ac:dyDescent="0.3">
      <c r="A25" s="17" t="s">
        <v>14</v>
      </c>
      <c r="B25" s="116">
        <v>22908.42</v>
      </c>
      <c r="C25" s="117">
        <v>5727.1</v>
      </c>
      <c r="D25" s="108"/>
      <c r="E25" s="126">
        <v>18479.030000000002</v>
      </c>
      <c r="F25" s="124">
        <f>'[1]Monthly Payments'!$T$28</f>
        <v>41650.06</v>
      </c>
      <c r="G25" s="130">
        <f t="shared" si="1"/>
        <v>52076.430000000008</v>
      </c>
      <c r="H25" s="137"/>
      <c r="I25" s="17" t="s">
        <v>14</v>
      </c>
      <c r="J25" s="31">
        <v>11148.58</v>
      </c>
      <c r="K25" s="7">
        <v>7722.05</v>
      </c>
      <c r="L25" s="7">
        <v>1772.11</v>
      </c>
      <c r="M25" s="7">
        <v>2097.39</v>
      </c>
      <c r="N25" s="7">
        <v>2042.15</v>
      </c>
      <c r="O25" s="41">
        <v>3525.77</v>
      </c>
      <c r="P25" s="41">
        <v>2554.27</v>
      </c>
      <c r="Q25" s="74">
        <v>3665.67</v>
      </c>
      <c r="R25" s="4">
        <v>4051.21</v>
      </c>
      <c r="S25" s="7">
        <v>0</v>
      </c>
      <c r="T25" s="7">
        <v>7770.13</v>
      </c>
      <c r="U25" s="7">
        <v>5727.1</v>
      </c>
      <c r="V25" s="134">
        <f t="shared" si="0"/>
        <v>52076.430000000008</v>
      </c>
    </row>
    <row r="26" spans="1:22" s="5" customFormat="1" ht="21.75" customHeight="1" x14ac:dyDescent="0.3">
      <c r="A26" s="17" t="s">
        <v>15</v>
      </c>
      <c r="B26" s="116">
        <v>1126.7</v>
      </c>
      <c r="C26" s="117">
        <v>281.68</v>
      </c>
      <c r="D26" s="108"/>
      <c r="E26" s="126">
        <v>3305.66</v>
      </c>
      <c r="F26" s="124">
        <f>'[1]Monthly Payments'!$T$29</f>
        <v>34231.64</v>
      </c>
      <c r="G26" s="130">
        <f t="shared" si="1"/>
        <v>2581.39</v>
      </c>
      <c r="H26" s="137"/>
      <c r="I26" s="17" t="s">
        <v>15</v>
      </c>
      <c r="J26" s="31">
        <v>135.04</v>
      </c>
      <c r="K26" s="7">
        <v>0</v>
      </c>
      <c r="L26" s="7">
        <v>0</v>
      </c>
      <c r="M26" s="7">
        <v>0</v>
      </c>
      <c r="N26" s="7">
        <v>61.88</v>
      </c>
      <c r="O26" s="41">
        <v>0</v>
      </c>
      <c r="P26" s="41">
        <v>0</v>
      </c>
      <c r="Q26" s="74">
        <v>0</v>
      </c>
      <c r="R26" s="4">
        <v>126.58</v>
      </c>
      <c r="S26" s="7">
        <v>0</v>
      </c>
      <c r="T26" s="7">
        <v>1976.21</v>
      </c>
      <c r="U26" s="7">
        <v>281.68</v>
      </c>
      <c r="V26" s="134">
        <f t="shared" si="0"/>
        <v>2581.39</v>
      </c>
    </row>
    <row r="27" spans="1:22" s="5" customFormat="1" ht="21.75" customHeight="1" x14ac:dyDescent="0.3">
      <c r="A27" s="17" t="s">
        <v>16</v>
      </c>
      <c r="B27" s="116">
        <v>8542.24</v>
      </c>
      <c r="C27" s="117">
        <v>2135.56</v>
      </c>
      <c r="D27" s="108"/>
      <c r="E27" s="126">
        <v>8630.3799999999992</v>
      </c>
      <c r="F27" s="124">
        <f>'[1]Monthly Payments'!$T$30</f>
        <v>10993.46</v>
      </c>
      <c r="G27" s="130">
        <f t="shared" si="1"/>
        <v>14644.04</v>
      </c>
      <c r="H27" s="137"/>
      <c r="I27" s="17" t="s">
        <v>16</v>
      </c>
      <c r="J27" s="31">
        <v>627.62</v>
      </c>
      <c r="K27" s="7">
        <v>1048.79</v>
      </c>
      <c r="L27" s="7">
        <v>1152.3</v>
      </c>
      <c r="M27" s="7">
        <v>574.54999999999995</v>
      </c>
      <c r="N27" s="7">
        <v>178.5</v>
      </c>
      <c r="O27" s="41">
        <v>38.25</v>
      </c>
      <c r="P27" s="41">
        <v>0</v>
      </c>
      <c r="Q27" s="74">
        <v>1823.44</v>
      </c>
      <c r="R27" s="4">
        <v>1516.65</v>
      </c>
      <c r="S27" s="7">
        <v>3088</v>
      </c>
      <c r="T27" s="7">
        <v>2460.38</v>
      </c>
      <c r="U27" s="7">
        <v>2135.56</v>
      </c>
      <c r="V27" s="134">
        <f t="shared" si="0"/>
        <v>14644.04</v>
      </c>
    </row>
    <row r="28" spans="1:22" s="5" customFormat="1" ht="21.75" customHeight="1" x14ac:dyDescent="0.3">
      <c r="A28" s="17" t="s">
        <v>17</v>
      </c>
      <c r="B28" s="116">
        <v>119736.44</v>
      </c>
      <c r="C28" s="117">
        <v>29934.11</v>
      </c>
      <c r="D28" s="108"/>
      <c r="E28" s="126">
        <v>75140.929999999993</v>
      </c>
      <c r="F28" s="124">
        <f>'[1]Monthly Payments'!$T$31</f>
        <v>140593.85</v>
      </c>
      <c r="G28" s="130">
        <f t="shared" si="1"/>
        <v>144710.78</v>
      </c>
      <c r="H28" s="137"/>
      <c r="I28" s="17" t="s">
        <v>17</v>
      </c>
      <c r="J28" s="31">
        <v>15748.02</v>
      </c>
      <c r="K28" s="7">
        <v>27589.200000000001</v>
      </c>
      <c r="L28" s="7">
        <v>1215</v>
      </c>
      <c r="M28" s="7">
        <v>540</v>
      </c>
      <c r="N28" s="7">
        <v>762.36</v>
      </c>
      <c r="O28" s="41">
        <v>7004.82</v>
      </c>
      <c r="P28" s="41">
        <v>16093.26</v>
      </c>
      <c r="Q28" s="74">
        <v>5215.8</v>
      </c>
      <c r="R28" s="4">
        <v>13029.86</v>
      </c>
      <c r="S28" s="7">
        <v>25385.65</v>
      </c>
      <c r="T28" s="7">
        <v>2192.6999999999998</v>
      </c>
      <c r="U28" s="7">
        <v>29934.11</v>
      </c>
      <c r="V28" s="134">
        <f t="shared" si="0"/>
        <v>144710.78</v>
      </c>
    </row>
    <row r="29" spans="1:22" s="5" customFormat="1" ht="21.75" customHeight="1" x14ac:dyDescent="0.3">
      <c r="A29" s="17" t="s">
        <v>130</v>
      </c>
      <c r="B29" s="116">
        <v>0</v>
      </c>
      <c r="C29" s="117">
        <v>0</v>
      </c>
      <c r="D29" s="108"/>
      <c r="E29" s="126">
        <f>'[2]Monthly Payments'!$S$33</f>
        <v>695.26</v>
      </c>
      <c r="F29" s="124">
        <f>'[2]Monthly Payments'!$T$33</f>
        <v>1909.3600000000001</v>
      </c>
      <c r="G29" s="130">
        <f t="shared" si="1"/>
        <v>535.83000000000004</v>
      </c>
      <c r="H29" s="137"/>
      <c r="I29" s="17" t="s">
        <v>130</v>
      </c>
      <c r="J29" s="31">
        <v>0</v>
      </c>
      <c r="K29" s="7">
        <v>0</v>
      </c>
      <c r="L29" s="7">
        <v>0</v>
      </c>
      <c r="M29" s="7">
        <v>535.83000000000004</v>
      </c>
      <c r="N29" s="7">
        <v>0</v>
      </c>
      <c r="O29" s="41">
        <v>0</v>
      </c>
      <c r="P29" s="41">
        <v>0</v>
      </c>
      <c r="Q29" s="74">
        <v>0</v>
      </c>
      <c r="R29" s="4">
        <v>0</v>
      </c>
      <c r="S29" s="7">
        <v>0</v>
      </c>
      <c r="T29" s="7">
        <v>0</v>
      </c>
      <c r="U29" s="7">
        <v>0</v>
      </c>
      <c r="V29" s="134">
        <f t="shared" si="0"/>
        <v>535.83000000000004</v>
      </c>
    </row>
    <row r="30" spans="1:22" s="5" customFormat="1" ht="21.75" customHeight="1" x14ac:dyDescent="0.3">
      <c r="A30" s="17" t="s">
        <v>18</v>
      </c>
      <c r="B30" s="116">
        <v>20585.3</v>
      </c>
      <c r="C30" s="117">
        <v>5146.33</v>
      </c>
      <c r="D30" s="109"/>
      <c r="E30" s="126">
        <v>17279.18</v>
      </c>
      <c r="F30" s="124">
        <f>'[1]Monthly Payments'!$T$32</f>
        <v>50756.91</v>
      </c>
      <c r="G30" s="130">
        <f t="shared" si="1"/>
        <v>29933.32</v>
      </c>
      <c r="H30" s="137"/>
      <c r="I30" s="17" t="s">
        <v>18</v>
      </c>
      <c r="J30" s="31">
        <v>3494.8</v>
      </c>
      <c r="K30" s="7">
        <v>303.77</v>
      </c>
      <c r="L30" s="7">
        <v>157.5</v>
      </c>
      <c r="M30" s="7">
        <v>0</v>
      </c>
      <c r="N30" s="7">
        <v>0</v>
      </c>
      <c r="O30" s="41">
        <v>0</v>
      </c>
      <c r="P30" s="41">
        <v>0</v>
      </c>
      <c r="Q30" s="41">
        <v>0</v>
      </c>
      <c r="R30" s="4">
        <v>0</v>
      </c>
      <c r="S30" s="7">
        <v>0</v>
      </c>
      <c r="T30" s="7">
        <v>20830.919999999998</v>
      </c>
      <c r="U30" s="7">
        <v>5146.33</v>
      </c>
      <c r="V30" s="134">
        <f t="shared" si="0"/>
        <v>29933.32</v>
      </c>
    </row>
    <row r="31" spans="1:22" s="5" customFormat="1" ht="21.75" customHeight="1" x14ac:dyDescent="0.3">
      <c r="A31" s="17" t="s">
        <v>20</v>
      </c>
      <c r="B31" s="116">
        <v>696.75</v>
      </c>
      <c r="C31" s="117">
        <v>174.19</v>
      </c>
      <c r="D31" s="154"/>
      <c r="E31" s="126">
        <v>0</v>
      </c>
      <c r="F31" s="124">
        <v>0</v>
      </c>
      <c r="G31" s="130">
        <f t="shared" si="1"/>
        <v>174.19</v>
      </c>
      <c r="H31" s="137"/>
      <c r="I31" s="17" t="s">
        <v>20</v>
      </c>
      <c r="J31" s="31">
        <v>0</v>
      </c>
      <c r="K31" s="7">
        <v>0</v>
      </c>
      <c r="L31" s="7">
        <v>0</v>
      </c>
      <c r="M31" s="7">
        <v>0</v>
      </c>
      <c r="N31" s="7">
        <v>0</v>
      </c>
      <c r="O31" s="41">
        <v>0</v>
      </c>
      <c r="P31" s="41">
        <v>0</v>
      </c>
      <c r="Q31" s="41">
        <v>0</v>
      </c>
      <c r="R31" s="4">
        <v>0</v>
      </c>
      <c r="S31" s="7">
        <v>0</v>
      </c>
      <c r="T31" s="7">
        <v>0</v>
      </c>
      <c r="U31" s="7">
        <v>174.19</v>
      </c>
      <c r="V31" s="134">
        <f t="shared" si="0"/>
        <v>174.19</v>
      </c>
    </row>
    <row r="32" spans="1:22" s="5" customFormat="1" ht="21.75" customHeight="1" x14ac:dyDescent="0.3">
      <c r="A32" s="17" t="s">
        <v>146</v>
      </c>
      <c r="B32" s="116">
        <v>0</v>
      </c>
      <c r="C32" s="117">
        <v>0</v>
      </c>
      <c r="D32" s="154"/>
      <c r="E32" s="126">
        <v>0</v>
      </c>
      <c r="F32" s="124">
        <v>0</v>
      </c>
      <c r="G32" s="130">
        <f t="shared" si="1"/>
        <v>0</v>
      </c>
      <c r="H32" s="137"/>
      <c r="I32" s="17" t="s">
        <v>146</v>
      </c>
      <c r="J32" s="31">
        <v>0</v>
      </c>
      <c r="K32" s="7">
        <v>0</v>
      </c>
      <c r="L32" s="7">
        <v>0</v>
      </c>
      <c r="M32" s="7">
        <v>0</v>
      </c>
      <c r="N32" s="7">
        <v>0</v>
      </c>
      <c r="O32" s="41">
        <v>0</v>
      </c>
      <c r="P32" s="41">
        <v>0</v>
      </c>
      <c r="Q32" s="41">
        <v>0</v>
      </c>
      <c r="R32" s="4">
        <v>0</v>
      </c>
      <c r="S32" s="7">
        <v>0</v>
      </c>
      <c r="T32" s="7">
        <v>0</v>
      </c>
      <c r="U32" s="7">
        <v>0</v>
      </c>
      <c r="V32" s="134">
        <f t="shared" si="0"/>
        <v>0</v>
      </c>
    </row>
    <row r="33" spans="1:22" s="5" customFormat="1" ht="21.75" customHeight="1" x14ac:dyDescent="0.3">
      <c r="A33" s="17" t="s">
        <v>21</v>
      </c>
      <c r="B33" s="116">
        <v>20128.38</v>
      </c>
      <c r="C33" s="117">
        <v>5032.09</v>
      </c>
      <c r="D33" s="110"/>
      <c r="E33" s="126">
        <v>59567.880000000005</v>
      </c>
      <c r="F33" s="124">
        <f>'[1]Monthly Payments'!$T$35</f>
        <v>89652.709999999992</v>
      </c>
      <c r="G33" s="130">
        <f t="shared" si="1"/>
        <v>81112.909999999989</v>
      </c>
      <c r="H33" s="137"/>
      <c r="I33" s="17" t="s">
        <v>21</v>
      </c>
      <c r="J33" s="31">
        <v>10642.94</v>
      </c>
      <c r="K33" s="7">
        <v>0</v>
      </c>
      <c r="L33" s="7">
        <v>12540.38</v>
      </c>
      <c r="M33" s="7">
        <v>1227.75</v>
      </c>
      <c r="N33" s="7">
        <v>5206.8999999999996</v>
      </c>
      <c r="O33" s="41">
        <v>4242.38</v>
      </c>
      <c r="P33" s="41">
        <v>19738.3</v>
      </c>
      <c r="Q33" s="74">
        <v>8576.8799999999992</v>
      </c>
      <c r="R33" s="4">
        <v>4209.96</v>
      </c>
      <c r="S33" s="7">
        <v>0</v>
      </c>
      <c r="T33" s="7">
        <v>9695.33</v>
      </c>
      <c r="U33" s="7">
        <v>5032.09</v>
      </c>
      <c r="V33" s="134">
        <f t="shared" si="0"/>
        <v>81112.909999999989</v>
      </c>
    </row>
    <row r="34" spans="1:22" s="5" customFormat="1" ht="21.75" customHeight="1" x14ac:dyDescent="0.3">
      <c r="A34" s="17" t="s">
        <v>22</v>
      </c>
      <c r="B34" s="116">
        <v>39029.33</v>
      </c>
      <c r="C34" s="117">
        <v>9757.33</v>
      </c>
      <c r="D34" s="108"/>
      <c r="E34" s="126">
        <v>28546.42</v>
      </c>
      <c r="F34" s="124">
        <f>'[1]Monthly Payments'!$T$36</f>
        <v>33916</v>
      </c>
      <c r="G34" s="130">
        <f t="shared" si="1"/>
        <v>151614.16999999998</v>
      </c>
      <c r="H34" s="137"/>
      <c r="I34" s="17" t="s">
        <v>22</v>
      </c>
      <c r="J34" s="31">
        <v>5001.41</v>
      </c>
      <c r="K34" s="7">
        <v>7526.44</v>
      </c>
      <c r="L34" s="7">
        <v>6657.22</v>
      </c>
      <c r="M34" s="7">
        <v>42397.88</v>
      </c>
      <c r="N34" s="7">
        <v>4769.42</v>
      </c>
      <c r="O34" s="41">
        <v>6343.6</v>
      </c>
      <c r="P34" s="41">
        <v>4513.62</v>
      </c>
      <c r="Q34" s="74">
        <v>23264.76</v>
      </c>
      <c r="R34" s="4">
        <v>3279.47</v>
      </c>
      <c r="S34" s="7">
        <v>5747.91</v>
      </c>
      <c r="T34" s="7">
        <v>32355.11</v>
      </c>
      <c r="U34" s="7">
        <v>9757.33</v>
      </c>
      <c r="V34" s="134">
        <f t="shared" si="0"/>
        <v>151614.16999999998</v>
      </c>
    </row>
    <row r="35" spans="1:22" s="5" customFormat="1" ht="21.75" customHeight="1" x14ac:dyDescent="0.3">
      <c r="A35" s="17" t="s">
        <v>79</v>
      </c>
      <c r="B35" s="116">
        <v>37667.230000000003</v>
      </c>
      <c r="C35" s="117">
        <v>9416.81</v>
      </c>
      <c r="D35" s="110"/>
      <c r="E35" s="126">
        <v>41749.729999999996</v>
      </c>
      <c r="F35" s="124">
        <f>'[1]Monthly Payments'!$T$37</f>
        <v>125734.61999999998</v>
      </c>
      <c r="G35" s="130">
        <f t="shared" si="1"/>
        <v>83725.50999999998</v>
      </c>
      <c r="H35" s="137"/>
      <c r="I35" s="17" t="s">
        <v>79</v>
      </c>
      <c r="J35" s="31">
        <v>16623.7</v>
      </c>
      <c r="K35" s="7">
        <v>6107.02</v>
      </c>
      <c r="L35" s="7">
        <v>447</v>
      </c>
      <c r="M35" s="7">
        <v>395.25</v>
      </c>
      <c r="N35" s="7">
        <v>3934.16</v>
      </c>
      <c r="O35" s="41">
        <v>8551.4599999999991</v>
      </c>
      <c r="P35" s="41">
        <v>7743.98</v>
      </c>
      <c r="Q35" s="74">
        <v>5265.72</v>
      </c>
      <c r="R35" s="4">
        <v>6403.04</v>
      </c>
      <c r="S35" s="7">
        <v>1426.57</v>
      </c>
      <c r="T35" s="7">
        <v>17410.8</v>
      </c>
      <c r="U35" s="7">
        <v>9416.81</v>
      </c>
      <c r="V35" s="134">
        <f t="shared" si="0"/>
        <v>83725.50999999998</v>
      </c>
    </row>
    <row r="36" spans="1:22" s="5" customFormat="1" ht="21.75" customHeight="1" x14ac:dyDescent="0.3">
      <c r="A36" s="17" t="s">
        <v>81</v>
      </c>
      <c r="B36" s="116">
        <v>0</v>
      </c>
      <c r="C36" s="117">
        <v>0</v>
      </c>
      <c r="D36" s="109"/>
      <c r="E36" s="126">
        <v>2914.13</v>
      </c>
      <c r="F36" s="124">
        <f>'[1]Monthly Payments'!$T$38</f>
        <v>3159.98</v>
      </c>
      <c r="G36" s="130">
        <f t="shared" si="1"/>
        <v>5105.45</v>
      </c>
      <c r="H36" s="137"/>
      <c r="I36" s="17" t="s">
        <v>81</v>
      </c>
      <c r="J36" s="31">
        <v>0</v>
      </c>
      <c r="K36" s="7">
        <v>0</v>
      </c>
      <c r="L36" s="7">
        <v>0</v>
      </c>
      <c r="M36" s="7">
        <v>0</v>
      </c>
      <c r="N36" s="7">
        <v>0</v>
      </c>
      <c r="O36" s="41">
        <v>2167.16</v>
      </c>
      <c r="P36" s="41">
        <v>771.34</v>
      </c>
      <c r="Q36" s="41">
        <v>584.25</v>
      </c>
      <c r="R36" s="4">
        <v>0</v>
      </c>
      <c r="S36" s="7">
        <v>0</v>
      </c>
      <c r="T36" s="7">
        <v>1582.7</v>
      </c>
      <c r="U36" s="7">
        <v>0</v>
      </c>
      <c r="V36" s="134">
        <f t="shared" si="0"/>
        <v>5105.45</v>
      </c>
    </row>
    <row r="37" spans="1:22" s="5" customFormat="1" ht="21.75" customHeight="1" x14ac:dyDescent="0.3">
      <c r="A37" s="17" t="s">
        <v>23</v>
      </c>
      <c r="B37" s="116">
        <v>367560.04</v>
      </c>
      <c r="C37" s="117">
        <v>91890.01</v>
      </c>
      <c r="D37" s="108"/>
      <c r="E37" s="126">
        <v>511109.36000000004</v>
      </c>
      <c r="F37" s="124">
        <f>'[1]Monthly Payments'!$T$39</f>
        <v>701010.32000000007</v>
      </c>
      <c r="G37" s="130">
        <f t="shared" si="1"/>
        <v>1065302.3</v>
      </c>
      <c r="H37" s="137"/>
      <c r="I37" s="17" t="s">
        <v>23</v>
      </c>
      <c r="J37" s="31">
        <v>231653.48</v>
      </c>
      <c r="K37" s="7">
        <v>115720.62</v>
      </c>
      <c r="L37" s="7">
        <v>8688.56</v>
      </c>
      <c r="M37" s="7">
        <v>2828.32</v>
      </c>
      <c r="N37" s="7">
        <v>134404.28</v>
      </c>
      <c r="O37" s="41">
        <v>72949.8</v>
      </c>
      <c r="P37" s="41">
        <v>38112.57</v>
      </c>
      <c r="Q37" s="74">
        <v>58444.58</v>
      </c>
      <c r="R37" s="4">
        <v>118987.5</v>
      </c>
      <c r="S37" s="7">
        <v>1592.14</v>
      </c>
      <c r="T37" s="7">
        <v>190030.44</v>
      </c>
      <c r="U37" s="7">
        <v>91890.01</v>
      </c>
      <c r="V37" s="134">
        <f t="shared" si="0"/>
        <v>1065302.3</v>
      </c>
    </row>
    <row r="38" spans="1:22" s="5" customFormat="1" ht="21.75" customHeight="1" x14ac:dyDescent="0.3">
      <c r="A38" s="17" t="s">
        <v>24</v>
      </c>
      <c r="B38" s="116">
        <v>14177.54</v>
      </c>
      <c r="C38" s="117">
        <v>3544.38</v>
      </c>
      <c r="D38" s="110"/>
      <c r="E38" s="126">
        <v>25686.130000000005</v>
      </c>
      <c r="F38" s="124">
        <f>'[1]Monthly Payments'!$T$40</f>
        <v>30778.16</v>
      </c>
      <c r="G38" s="130">
        <f t="shared" si="1"/>
        <v>33222.960000000006</v>
      </c>
      <c r="H38" s="137"/>
      <c r="I38" s="17" t="s">
        <v>24</v>
      </c>
      <c r="J38" s="31">
        <v>10726.58</v>
      </c>
      <c r="K38" s="7">
        <v>3611.3</v>
      </c>
      <c r="L38" s="7">
        <v>905.45</v>
      </c>
      <c r="M38" s="7">
        <v>1085.72</v>
      </c>
      <c r="N38" s="7">
        <v>1489.44</v>
      </c>
      <c r="O38" s="41">
        <v>2061.1999999999998</v>
      </c>
      <c r="P38" s="41">
        <v>1568.36</v>
      </c>
      <c r="Q38" s="74">
        <v>3487.08</v>
      </c>
      <c r="R38" s="4">
        <v>1015.76</v>
      </c>
      <c r="S38" s="7">
        <v>0</v>
      </c>
      <c r="T38" s="7">
        <v>3727.69</v>
      </c>
      <c r="U38" s="7">
        <v>3544.38</v>
      </c>
      <c r="V38" s="134">
        <f t="shared" si="0"/>
        <v>33222.960000000006</v>
      </c>
    </row>
    <row r="39" spans="1:22" s="5" customFormat="1" ht="21.75" customHeight="1" x14ac:dyDescent="0.3">
      <c r="A39" s="17" t="s">
        <v>25</v>
      </c>
      <c r="B39" s="116">
        <v>14410.84</v>
      </c>
      <c r="C39" s="117">
        <v>3602.71</v>
      </c>
      <c r="D39" s="109"/>
      <c r="E39" s="126">
        <v>19480.13</v>
      </c>
      <c r="F39" s="124">
        <f>'[1]Monthly Payments'!$T$41</f>
        <v>34934.74</v>
      </c>
      <c r="G39" s="130">
        <f t="shared" si="1"/>
        <v>29310.28</v>
      </c>
      <c r="H39" s="137"/>
      <c r="I39" s="17" t="s">
        <v>25</v>
      </c>
      <c r="J39" s="31">
        <v>2261.5700000000002</v>
      </c>
      <c r="K39" s="7">
        <v>5449.63</v>
      </c>
      <c r="L39" s="7">
        <v>1003.38</v>
      </c>
      <c r="M39" s="7">
        <v>165.75</v>
      </c>
      <c r="N39" s="7">
        <v>891.6</v>
      </c>
      <c r="O39" s="41">
        <v>1890.9</v>
      </c>
      <c r="P39" s="41">
        <v>1156.08</v>
      </c>
      <c r="Q39" s="41">
        <v>5317.64</v>
      </c>
      <c r="R39" s="4">
        <v>1665.86</v>
      </c>
      <c r="S39" s="7">
        <v>1145.52</v>
      </c>
      <c r="T39" s="7">
        <v>4759.6400000000003</v>
      </c>
      <c r="U39" s="7">
        <v>3602.71</v>
      </c>
      <c r="V39" s="134">
        <f t="shared" si="0"/>
        <v>29310.28</v>
      </c>
    </row>
    <row r="40" spans="1:22" s="5" customFormat="1" ht="21.75" customHeight="1" x14ac:dyDescent="0.3">
      <c r="A40" s="17" t="s">
        <v>26</v>
      </c>
      <c r="B40" s="116">
        <v>82196.350000000006</v>
      </c>
      <c r="C40" s="117">
        <v>20549.09</v>
      </c>
      <c r="D40" s="111"/>
      <c r="E40" s="126">
        <v>138766.49</v>
      </c>
      <c r="F40" s="124">
        <f>'[1]Monthly Payments'!$T$42</f>
        <v>283375.46999999997</v>
      </c>
      <c r="G40" s="130">
        <f t="shared" si="1"/>
        <v>279478.68</v>
      </c>
      <c r="H40" s="137"/>
      <c r="I40" s="17" t="s">
        <v>26</v>
      </c>
      <c r="J40" s="31">
        <v>44126.8</v>
      </c>
      <c r="K40" s="7">
        <v>23285.61</v>
      </c>
      <c r="L40" s="7">
        <v>788.91</v>
      </c>
      <c r="M40" s="7">
        <v>10584.14</v>
      </c>
      <c r="N40" s="7">
        <v>20923.53</v>
      </c>
      <c r="O40" s="41">
        <v>21259.3</v>
      </c>
      <c r="P40" s="41">
        <v>29464.09</v>
      </c>
      <c r="Q40" s="74">
        <v>24954.28</v>
      </c>
      <c r="R40" s="4">
        <v>19495.740000000002</v>
      </c>
      <c r="S40" s="7">
        <v>67.52</v>
      </c>
      <c r="T40" s="7">
        <v>63979.67</v>
      </c>
      <c r="U40" s="7">
        <v>20549.09</v>
      </c>
      <c r="V40" s="134">
        <f t="shared" si="0"/>
        <v>279478.68</v>
      </c>
    </row>
    <row r="41" spans="1:22" s="5" customFormat="1" ht="21.75" customHeight="1" x14ac:dyDescent="0.3">
      <c r="A41" s="17" t="s">
        <v>27</v>
      </c>
      <c r="B41" s="116">
        <v>22606.55</v>
      </c>
      <c r="C41" s="117">
        <v>5651.64</v>
      </c>
      <c r="D41" s="108"/>
      <c r="E41" s="126">
        <v>18317.940000000002</v>
      </c>
      <c r="F41" s="124">
        <f>'[1]Monthly Payments'!$T$43</f>
        <v>49306.960000000006</v>
      </c>
      <c r="G41" s="130">
        <f t="shared" si="1"/>
        <v>52219.229999999996</v>
      </c>
      <c r="H41" s="137"/>
      <c r="I41" s="17" t="s">
        <v>27</v>
      </c>
      <c r="J41" s="31">
        <v>4174.2</v>
      </c>
      <c r="K41" s="7">
        <v>7083.12</v>
      </c>
      <c r="L41" s="7">
        <v>4025.62</v>
      </c>
      <c r="M41" s="7">
        <v>0</v>
      </c>
      <c r="N41" s="7">
        <v>563.46</v>
      </c>
      <c r="O41" s="41">
        <v>5805.74</v>
      </c>
      <c r="P41" s="41">
        <v>5194.68</v>
      </c>
      <c r="Q41" s="74">
        <v>5800.24</v>
      </c>
      <c r="R41" s="4">
        <v>0</v>
      </c>
      <c r="S41" s="7">
        <v>9450.48</v>
      </c>
      <c r="T41" s="7">
        <v>4470.05</v>
      </c>
      <c r="U41" s="7">
        <v>5651.64</v>
      </c>
      <c r="V41" s="134">
        <f t="shared" si="0"/>
        <v>52219.229999999996</v>
      </c>
    </row>
    <row r="42" spans="1:22" s="5" customFormat="1" ht="21.75" customHeight="1" x14ac:dyDescent="0.3">
      <c r="A42" s="17" t="s">
        <v>28</v>
      </c>
      <c r="B42" s="116">
        <v>5850.34</v>
      </c>
      <c r="C42" s="117">
        <v>1462.58</v>
      </c>
      <c r="D42" s="110"/>
      <c r="E42" s="126">
        <v>5592.08</v>
      </c>
      <c r="F42" s="124">
        <f>'[1]Monthly Payments'!$T$44</f>
        <v>2098.4499999999998</v>
      </c>
      <c r="G42" s="130">
        <f t="shared" si="1"/>
        <v>13999.09</v>
      </c>
      <c r="H42" s="137"/>
      <c r="I42" s="17" t="s">
        <v>28</v>
      </c>
      <c r="J42" s="31">
        <v>0</v>
      </c>
      <c r="K42" s="7">
        <v>0</v>
      </c>
      <c r="L42" s="7">
        <v>3004.09</v>
      </c>
      <c r="M42" s="7">
        <v>0</v>
      </c>
      <c r="N42" s="7">
        <v>50.62</v>
      </c>
      <c r="O42" s="41">
        <v>4509.68</v>
      </c>
      <c r="P42" s="41">
        <v>0</v>
      </c>
      <c r="Q42" s="74">
        <v>1323.19</v>
      </c>
      <c r="R42" s="4">
        <v>1221.6400000000001</v>
      </c>
      <c r="S42" s="7">
        <v>1297.6099999999999</v>
      </c>
      <c r="T42" s="7">
        <v>1129.68</v>
      </c>
      <c r="U42" s="7">
        <v>1462.58</v>
      </c>
      <c r="V42" s="134">
        <f t="shared" si="0"/>
        <v>13999.09</v>
      </c>
    </row>
    <row r="43" spans="1:22" s="5" customFormat="1" ht="21.75" customHeight="1" x14ac:dyDescent="0.3">
      <c r="A43" s="17" t="s">
        <v>29</v>
      </c>
      <c r="B43" s="116">
        <v>66718.19</v>
      </c>
      <c r="C43" s="117">
        <v>16679.55</v>
      </c>
      <c r="D43" s="109"/>
      <c r="E43" s="126">
        <v>126714.62000000004</v>
      </c>
      <c r="F43" s="124">
        <f>'[1]Monthly Payments'!$T$45</f>
        <v>297581.08</v>
      </c>
      <c r="G43" s="130">
        <f t="shared" si="1"/>
        <v>234138.37</v>
      </c>
      <c r="H43" s="137"/>
      <c r="I43" s="17" t="s">
        <v>29</v>
      </c>
      <c r="J43" s="31">
        <v>20126.650000000001</v>
      </c>
      <c r="K43" s="7">
        <v>40444.660000000003</v>
      </c>
      <c r="L43" s="7">
        <v>2880.94</v>
      </c>
      <c r="M43" s="7">
        <v>1064.8800000000001</v>
      </c>
      <c r="N43" s="7">
        <v>24795.87</v>
      </c>
      <c r="O43" s="41">
        <v>22921.88</v>
      </c>
      <c r="P43" s="41">
        <v>21261.03</v>
      </c>
      <c r="Q43" s="41">
        <v>16000.16</v>
      </c>
      <c r="R43" s="4">
        <v>25056.25</v>
      </c>
      <c r="S43" s="7">
        <v>76.5</v>
      </c>
      <c r="T43" s="7">
        <v>42830</v>
      </c>
      <c r="U43" s="7">
        <v>16679.55</v>
      </c>
      <c r="V43" s="134">
        <f t="shared" si="0"/>
        <v>234138.37</v>
      </c>
    </row>
    <row r="44" spans="1:22" s="5" customFormat="1" ht="21.75" customHeight="1" x14ac:dyDescent="0.3">
      <c r="A44" s="17" t="s">
        <v>30</v>
      </c>
      <c r="B44" s="116">
        <v>55504.46</v>
      </c>
      <c r="C44" s="117">
        <v>13876.12</v>
      </c>
      <c r="D44" s="111"/>
      <c r="E44" s="126">
        <v>39669.160000000003</v>
      </c>
      <c r="F44" s="124">
        <f>'[1]Monthly Payments'!$T$46</f>
        <v>135830.85</v>
      </c>
      <c r="G44" s="130">
        <f t="shared" si="1"/>
        <v>126621.29999999999</v>
      </c>
      <c r="H44" s="137"/>
      <c r="I44" s="17" t="s">
        <v>30</v>
      </c>
      <c r="J44" s="31">
        <v>14842.23</v>
      </c>
      <c r="K44" s="7">
        <v>20965.47</v>
      </c>
      <c r="L44" s="7">
        <v>9180.51</v>
      </c>
      <c r="M44" s="7">
        <v>4991.17</v>
      </c>
      <c r="N44" s="7">
        <v>6733.32</v>
      </c>
      <c r="O44" s="41">
        <v>11610.7</v>
      </c>
      <c r="P44" s="41">
        <v>6371.42</v>
      </c>
      <c r="Q44" s="74">
        <v>6690.48</v>
      </c>
      <c r="R44" s="4">
        <v>9179.42</v>
      </c>
      <c r="S44" s="7">
        <v>0</v>
      </c>
      <c r="T44" s="7">
        <v>22180.46</v>
      </c>
      <c r="U44" s="7">
        <v>13876.12</v>
      </c>
      <c r="V44" s="134">
        <f t="shared" si="0"/>
        <v>126621.29999999999</v>
      </c>
    </row>
    <row r="45" spans="1:22" s="5" customFormat="1" ht="21.75" customHeight="1" x14ac:dyDescent="0.3">
      <c r="A45" s="17" t="s">
        <v>31</v>
      </c>
      <c r="B45" s="116">
        <v>23357.94</v>
      </c>
      <c r="C45" s="117">
        <v>5839.48</v>
      </c>
      <c r="D45" s="108"/>
      <c r="E45" s="126">
        <v>53332.79</v>
      </c>
      <c r="F45" s="124">
        <f>'[1]Monthly Payments'!$T$47</f>
        <v>171698.79</v>
      </c>
      <c r="G45" s="130">
        <f t="shared" si="1"/>
        <v>95913.609999999986</v>
      </c>
      <c r="H45" s="137"/>
      <c r="I45" s="17" t="s">
        <v>31</v>
      </c>
      <c r="J45" s="31">
        <v>10041.200000000001</v>
      </c>
      <c r="K45" s="7">
        <v>15144.79</v>
      </c>
      <c r="L45" s="7">
        <v>2522.84</v>
      </c>
      <c r="M45" s="7">
        <v>7726.7</v>
      </c>
      <c r="N45" s="7">
        <v>3531.06</v>
      </c>
      <c r="O45" s="41">
        <v>4933.93</v>
      </c>
      <c r="P45" s="41">
        <v>7673.02</v>
      </c>
      <c r="Q45" s="74">
        <v>9611.74</v>
      </c>
      <c r="R45" s="4">
        <v>6941.37</v>
      </c>
      <c r="S45" s="7">
        <v>2606.02</v>
      </c>
      <c r="T45" s="7">
        <v>19341.46</v>
      </c>
      <c r="U45" s="7">
        <v>5839.48</v>
      </c>
      <c r="V45" s="134">
        <f t="shared" si="0"/>
        <v>95913.609999999986</v>
      </c>
    </row>
    <row r="46" spans="1:22" s="5" customFormat="1" ht="21.75" customHeight="1" x14ac:dyDescent="0.3">
      <c r="A46" s="17" t="s">
        <v>32</v>
      </c>
      <c r="B46" s="116">
        <v>23744.47</v>
      </c>
      <c r="C46" s="117">
        <v>5936.12</v>
      </c>
      <c r="D46" s="107"/>
      <c r="E46" s="126">
        <v>28021.670000000002</v>
      </c>
      <c r="F46" s="124">
        <f>'[1]Monthly Payments'!$T$48</f>
        <v>36483.599999999999</v>
      </c>
      <c r="G46" s="130">
        <f t="shared" si="1"/>
        <v>50243.33</v>
      </c>
      <c r="H46" s="137"/>
      <c r="I46" s="17" t="s">
        <v>32</v>
      </c>
      <c r="J46" s="31">
        <v>4743.3100000000004</v>
      </c>
      <c r="K46" s="7">
        <v>0</v>
      </c>
      <c r="L46" s="7">
        <v>7210.39</v>
      </c>
      <c r="M46" s="7">
        <v>0</v>
      </c>
      <c r="N46" s="7">
        <v>1681.31</v>
      </c>
      <c r="O46" s="41">
        <v>5848.95</v>
      </c>
      <c r="P46" s="41">
        <v>6633</v>
      </c>
      <c r="Q46" s="74">
        <v>4189.7</v>
      </c>
      <c r="R46" s="4">
        <v>0</v>
      </c>
      <c r="S46" s="7">
        <v>4496.88</v>
      </c>
      <c r="T46" s="7">
        <v>9503.67</v>
      </c>
      <c r="U46" s="7">
        <v>5936.12</v>
      </c>
      <c r="V46" s="134">
        <f t="shared" si="0"/>
        <v>50243.33</v>
      </c>
    </row>
    <row r="47" spans="1:22" s="5" customFormat="1" ht="21.75" customHeight="1" x14ac:dyDescent="0.3">
      <c r="A47" s="17" t="s">
        <v>33</v>
      </c>
      <c r="B47" s="116">
        <v>40677.42</v>
      </c>
      <c r="C47" s="117">
        <v>10169.36</v>
      </c>
      <c r="D47" s="110"/>
      <c r="E47" s="126">
        <v>49417.789999999994</v>
      </c>
      <c r="F47" s="124">
        <f>'[1]Monthly Payments'!$T$49</f>
        <v>85797.53</v>
      </c>
      <c r="G47" s="130">
        <f t="shared" si="1"/>
        <v>111260.88</v>
      </c>
      <c r="H47" s="137"/>
      <c r="I47" s="17" t="s">
        <v>33</v>
      </c>
      <c r="J47" s="31">
        <v>19463.47</v>
      </c>
      <c r="K47" s="7">
        <v>16452.07</v>
      </c>
      <c r="L47" s="7">
        <v>1442.8</v>
      </c>
      <c r="M47" s="7">
        <v>1004.63</v>
      </c>
      <c r="N47" s="7">
        <v>7041.23</v>
      </c>
      <c r="O47" s="41">
        <v>9987.2800000000007</v>
      </c>
      <c r="P47" s="41">
        <v>11598.1</v>
      </c>
      <c r="Q47" s="74">
        <v>8527.86</v>
      </c>
      <c r="R47" s="4">
        <v>9552.44</v>
      </c>
      <c r="S47" s="7">
        <v>0</v>
      </c>
      <c r="T47" s="7">
        <v>16021.64</v>
      </c>
      <c r="U47" s="7">
        <v>10169.36</v>
      </c>
      <c r="V47" s="134">
        <f t="shared" si="0"/>
        <v>111260.88</v>
      </c>
    </row>
    <row r="48" spans="1:22" s="5" customFormat="1" ht="21.75" customHeight="1" x14ac:dyDescent="0.3">
      <c r="A48" s="17" t="s">
        <v>34</v>
      </c>
      <c r="B48" s="116">
        <v>184288.88</v>
      </c>
      <c r="C48" s="117">
        <v>46072.22</v>
      </c>
      <c r="D48" s="111"/>
      <c r="E48" s="126">
        <v>203878.08000000002</v>
      </c>
      <c r="F48" s="124">
        <f>'[1]Monthly Payments'!$T$50</f>
        <v>367181.47</v>
      </c>
      <c r="G48" s="130">
        <f t="shared" si="1"/>
        <v>380901.80000000005</v>
      </c>
      <c r="H48" s="137"/>
      <c r="I48" s="17" t="s">
        <v>34</v>
      </c>
      <c r="J48" s="31">
        <v>62668.89</v>
      </c>
      <c r="K48" s="7">
        <v>32204.240000000002</v>
      </c>
      <c r="L48" s="7">
        <v>734.2</v>
      </c>
      <c r="M48" s="7">
        <v>8017.2</v>
      </c>
      <c r="N48" s="7">
        <v>31242.42</v>
      </c>
      <c r="O48" s="41">
        <v>26806.7</v>
      </c>
      <c r="P48" s="41">
        <v>32635.95</v>
      </c>
      <c r="Q48" s="74">
        <v>29478.38</v>
      </c>
      <c r="R48" s="4">
        <v>27029.439999999999</v>
      </c>
      <c r="S48" s="7">
        <v>120.94</v>
      </c>
      <c r="T48" s="7">
        <v>83891.22</v>
      </c>
      <c r="U48" s="7">
        <v>46072.22</v>
      </c>
      <c r="V48" s="134">
        <f t="shared" si="0"/>
        <v>380901.80000000005</v>
      </c>
    </row>
    <row r="49" spans="1:22" s="5" customFormat="1" ht="21.75" customHeight="1" x14ac:dyDescent="0.3">
      <c r="A49" s="17" t="s">
        <v>163</v>
      </c>
      <c r="B49" s="116">
        <v>9925.91</v>
      </c>
      <c r="C49" s="117">
        <v>2481.48</v>
      </c>
      <c r="D49" s="111"/>
      <c r="E49" s="126">
        <v>0</v>
      </c>
      <c r="F49" s="124">
        <v>0</v>
      </c>
      <c r="G49" s="130">
        <f t="shared" si="1"/>
        <v>2481.48</v>
      </c>
      <c r="H49" s="137"/>
      <c r="I49" s="17" t="s">
        <v>163</v>
      </c>
      <c r="J49" s="31">
        <v>0</v>
      </c>
      <c r="K49" s="7">
        <v>0</v>
      </c>
      <c r="L49" s="7">
        <v>0</v>
      </c>
      <c r="M49" s="7">
        <v>0</v>
      </c>
      <c r="N49" s="7">
        <v>0</v>
      </c>
      <c r="O49" s="41">
        <v>0</v>
      </c>
      <c r="P49" s="41">
        <v>0</v>
      </c>
      <c r="Q49" s="74">
        <v>0</v>
      </c>
      <c r="R49" s="4">
        <v>0</v>
      </c>
      <c r="S49" s="7">
        <v>0</v>
      </c>
      <c r="T49" s="7">
        <v>0</v>
      </c>
      <c r="U49" s="7">
        <v>2481.48</v>
      </c>
      <c r="V49" s="134">
        <f t="shared" si="0"/>
        <v>2481.48</v>
      </c>
    </row>
    <row r="50" spans="1:22" s="5" customFormat="1" ht="21.75" customHeight="1" x14ac:dyDescent="0.3">
      <c r="A50" s="17" t="s">
        <v>35</v>
      </c>
      <c r="B50" s="116">
        <v>171023.2</v>
      </c>
      <c r="C50" s="117">
        <v>42755.8</v>
      </c>
      <c r="D50" s="108"/>
      <c r="E50" s="126">
        <v>363511.7</v>
      </c>
      <c r="F50" s="124">
        <f>'[1]Monthly Payments'!$T$51</f>
        <v>337514.83</v>
      </c>
      <c r="G50" s="130">
        <f t="shared" si="1"/>
        <v>379743.57999999996</v>
      </c>
      <c r="H50" s="137"/>
      <c r="I50" s="17" t="s">
        <v>35</v>
      </c>
      <c r="J50" s="31">
        <v>91992.960000000006</v>
      </c>
      <c r="K50" s="7">
        <v>43620.959999999999</v>
      </c>
      <c r="L50" s="7">
        <v>9785.0300000000007</v>
      </c>
      <c r="M50" s="7">
        <v>13619.59</v>
      </c>
      <c r="N50" s="7">
        <v>12273.84</v>
      </c>
      <c r="O50" s="41">
        <v>28009.93</v>
      </c>
      <c r="P50" s="41">
        <v>20769.91</v>
      </c>
      <c r="Q50" s="74">
        <v>23022.71</v>
      </c>
      <c r="R50" s="4">
        <v>25231.63</v>
      </c>
      <c r="S50" s="7">
        <v>135</v>
      </c>
      <c r="T50" s="7">
        <v>68526.22</v>
      </c>
      <c r="U50" s="7">
        <v>42755.8</v>
      </c>
      <c r="V50" s="134">
        <f t="shared" si="0"/>
        <v>379743.57999999996</v>
      </c>
    </row>
    <row r="51" spans="1:22" s="5" customFormat="1" ht="21.75" customHeight="1" x14ac:dyDescent="0.3">
      <c r="A51" s="17" t="s">
        <v>36</v>
      </c>
      <c r="B51" s="116">
        <v>49682.54</v>
      </c>
      <c r="C51" s="117">
        <v>12420.64</v>
      </c>
      <c r="D51" s="108"/>
      <c r="E51" s="126">
        <v>55627.979999999996</v>
      </c>
      <c r="F51" s="124">
        <f>'[1]Monthly Payments'!$T$52</f>
        <v>214928.01</v>
      </c>
      <c r="G51" s="130">
        <f t="shared" si="1"/>
        <v>123868.47000000002</v>
      </c>
      <c r="H51" s="137"/>
      <c r="I51" s="17" t="s">
        <v>36</v>
      </c>
      <c r="J51" s="31">
        <v>21284.84</v>
      </c>
      <c r="K51" s="7">
        <v>14898.32</v>
      </c>
      <c r="L51" s="7">
        <v>50.64</v>
      </c>
      <c r="M51" s="7">
        <v>442.98</v>
      </c>
      <c r="N51" s="7">
        <v>4389.84</v>
      </c>
      <c r="O51" s="41">
        <v>6978.25</v>
      </c>
      <c r="P51" s="41">
        <v>26866.22</v>
      </c>
      <c r="Q51" s="74">
        <v>9010.59</v>
      </c>
      <c r="R51" s="4">
        <v>9657.82</v>
      </c>
      <c r="S51" s="7">
        <v>0</v>
      </c>
      <c r="T51" s="7">
        <v>17868.330000000002</v>
      </c>
      <c r="U51" s="7">
        <v>12420.64</v>
      </c>
      <c r="V51" s="134">
        <f t="shared" si="0"/>
        <v>123868.47000000002</v>
      </c>
    </row>
    <row r="52" spans="1:22" s="5" customFormat="1" ht="21.75" customHeight="1" x14ac:dyDescent="0.3">
      <c r="A52" s="17" t="s">
        <v>37</v>
      </c>
      <c r="B52" s="116">
        <v>6991.92</v>
      </c>
      <c r="C52" s="117">
        <v>1747.98</v>
      </c>
      <c r="D52" s="107"/>
      <c r="E52" s="126">
        <v>37576.800000000003</v>
      </c>
      <c r="F52" s="124">
        <f>'[1]Monthly Payments'!$T$53</f>
        <v>167187.10999999999</v>
      </c>
      <c r="G52" s="130">
        <f t="shared" si="1"/>
        <v>44823.62</v>
      </c>
      <c r="H52" s="137"/>
      <c r="I52" s="17" t="s">
        <v>37</v>
      </c>
      <c r="J52" s="31">
        <v>5578.89</v>
      </c>
      <c r="K52" s="7">
        <v>5688.09</v>
      </c>
      <c r="L52" s="7">
        <v>1767.03</v>
      </c>
      <c r="M52" s="7">
        <v>593.09</v>
      </c>
      <c r="N52" s="7">
        <v>2718.62</v>
      </c>
      <c r="O52" s="41">
        <v>3289.47</v>
      </c>
      <c r="P52" s="41">
        <v>9300.51</v>
      </c>
      <c r="Q52" s="74">
        <v>3420.75</v>
      </c>
      <c r="R52" s="4">
        <v>1635.39</v>
      </c>
      <c r="S52" s="7">
        <v>1204.29</v>
      </c>
      <c r="T52" s="7">
        <v>7879.51</v>
      </c>
      <c r="U52" s="7">
        <v>1747.98</v>
      </c>
      <c r="V52" s="134">
        <f t="shared" si="0"/>
        <v>44823.62</v>
      </c>
    </row>
    <row r="53" spans="1:22" s="5" customFormat="1" ht="21.75" customHeight="1" x14ac:dyDescent="0.3">
      <c r="A53" s="17" t="s">
        <v>38</v>
      </c>
      <c r="B53" s="116">
        <v>14279.51</v>
      </c>
      <c r="C53" s="117">
        <v>3569.88</v>
      </c>
      <c r="D53" s="110"/>
      <c r="E53" s="126">
        <v>21454.36</v>
      </c>
      <c r="F53" s="124">
        <f>'[1]Monthly Payments'!$T$54</f>
        <v>58511.14</v>
      </c>
      <c r="G53" s="130">
        <f t="shared" si="1"/>
        <v>34977.649999999994</v>
      </c>
      <c r="H53" s="137"/>
      <c r="I53" s="17" t="s">
        <v>38</v>
      </c>
      <c r="J53" s="31">
        <v>4517.1099999999997</v>
      </c>
      <c r="K53" s="7">
        <v>0</v>
      </c>
      <c r="L53" s="7">
        <v>0</v>
      </c>
      <c r="M53" s="7">
        <v>7556.01</v>
      </c>
      <c r="N53" s="7">
        <v>118.14</v>
      </c>
      <c r="O53" s="41">
        <v>0</v>
      </c>
      <c r="P53" s="41">
        <v>5449.76</v>
      </c>
      <c r="Q53" s="74">
        <v>42.2</v>
      </c>
      <c r="R53" s="4">
        <v>0</v>
      </c>
      <c r="S53" s="7">
        <v>7853.67</v>
      </c>
      <c r="T53" s="7">
        <v>5870.88</v>
      </c>
      <c r="U53" s="7">
        <v>3569.88</v>
      </c>
      <c r="V53" s="134">
        <f t="shared" si="0"/>
        <v>34977.649999999994</v>
      </c>
    </row>
    <row r="54" spans="1:22" s="5" customFormat="1" ht="21.75" customHeight="1" x14ac:dyDescent="0.3">
      <c r="A54" s="17" t="s">
        <v>147</v>
      </c>
      <c r="B54" s="116">
        <v>0</v>
      </c>
      <c r="C54" s="117">
        <v>0</v>
      </c>
      <c r="D54" s="110"/>
      <c r="E54" s="126">
        <v>0</v>
      </c>
      <c r="F54" s="124">
        <v>0</v>
      </c>
      <c r="G54" s="130">
        <f t="shared" si="1"/>
        <v>0</v>
      </c>
      <c r="H54" s="137"/>
      <c r="I54" s="17" t="s">
        <v>161</v>
      </c>
      <c r="J54" s="31">
        <v>0</v>
      </c>
      <c r="K54" s="7">
        <v>0</v>
      </c>
      <c r="L54" s="7">
        <v>0</v>
      </c>
      <c r="M54" s="7">
        <v>0</v>
      </c>
      <c r="N54" s="7">
        <v>0</v>
      </c>
      <c r="O54" s="41">
        <v>0</v>
      </c>
      <c r="P54" s="41">
        <v>0</v>
      </c>
      <c r="Q54" s="74">
        <v>0</v>
      </c>
      <c r="R54" s="4">
        <v>0</v>
      </c>
      <c r="S54" s="7">
        <v>0</v>
      </c>
      <c r="T54" s="7">
        <v>0</v>
      </c>
      <c r="U54" s="7">
        <v>0</v>
      </c>
      <c r="V54" s="134">
        <f t="shared" si="0"/>
        <v>0</v>
      </c>
    </row>
    <row r="55" spans="1:22" s="5" customFormat="1" ht="21.75" customHeight="1" x14ac:dyDescent="0.3">
      <c r="A55" s="17" t="s">
        <v>39</v>
      </c>
      <c r="B55" s="116">
        <v>130816.06</v>
      </c>
      <c r="C55" s="117">
        <v>32704.02</v>
      </c>
      <c r="D55" s="111"/>
      <c r="E55" s="126">
        <v>274678.96000000002</v>
      </c>
      <c r="F55" s="124">
        <f>'[1]Monthly Payments'!$T$56</f>
        <v>271016.74</v>
      </c>
      <c r="G55" s="130">
        <f t="shared" si="1"/>
        <v>309886.82</v>
      </c>
      <c r="H55" s="137"/>
      <c r="I55" s="17" t="s">
        <v>39</v>
      </c>
      <c r="J55" s="31">
        <v>45123.02</v>
      </c>
      <c r="K55" s="7">
        <v>39401.769999999997</v>
      </c>
      <c r="L55" s="7">
        <v>4427.58</v>
      </c>
      <c r="M55" s="7">
        <v>1211.25</v>
      </c>
      <c r="N55" s="7">
        <v>27444.47</v>
      </c>
      <c r="O55" s="41">
        <v>29908.86</v>
      </c>
      <c r="P55" s="41">
        <v>25668</v>
      </c>
      <c r="Q55" s="74">
        <v>29653.17</v>
      </c>
      <c r="R55" s="4">
        <v>20286.98</v>
      </c>
      <c r="S55" s="7">
        <v>239.82</v>
      </c>
      <c r="T55" s="7">
        <v>53817.88</v>
      </c>
      <c r="U55" s="7">
        <v>32704.02</v>
      </c>
      <c r="V55" s="134">
        <f t="shared" si="0"/>
        <v>309886.82</v>
      </c>
    </row>
    <row r="56" spans="1:22" s="5" customFormat="1" ht="21.75" customHeight="1" x14ac:dyDescent="0.3">
      <c r="A56" s="17" t="s">
        <v>40</v>
      </c>
      <c r="B56" s="116">
        <v>58214.03</v>
      </c>
      <c r="C56" s="117">
        <v>14553.51</v>
      </c>
      <c r="D56" s="108"/>
      <c r="E56" s="126">
        <v>96959.389999999985</v>
      </c>
      <c r="F56" s="124">
        <f>'[1]Monthly Payments'!$T$57</f>
        <v>254350.39</v>
      </c>
      <c r="G56" s="130">
        <f t="shared" si="1"/>
        <v>174352.53</v>
      </c>
      <c r="H56" s="137"/>
      <c r="I56" s="17" t="s">
        <v>40</v>
      </c>
      <c r="J56" s="31">
        <v>28435.93</v>
      </c>
      <c r="K56" s="7">
        <v>17808</v>
      </c>
      <c r="L56" s="7">
        <v>3966.1</v>
      </c>
      <c r="M56" s="7">
        <v>2784.8</v>
      </c>
      <c r="N56" s="7">
        <v>17854.96</v>
      </c>
      <c r="O56" s="41">
        <v>16621.810000000001</v>
      </c>
      <c r="P56" s="41">
        <v>18036.86</v>
      </c>
      <c r="Q56" s="74">
        <v>12338.92</v>
      </c>
      <c r="R56" s="4">
        <v>12878.77</v>
      </c>
      <c r="S56" s="7">
        <v>0</v>
      </c>
      <c r="T56" s="7">
        <v>29072.87</v>
      </c>
      <c r="U56" s="7">
        <v>14553.51</v>
      </c>
      <c r="V56" s="134">
        <f t="shared" si="0"/>
        <v>174352.53</v>
      </c>
    </row>
    <row r="57" spans="1:22" s="5" customFormat="1" ht="21.75" customHeight="1" x14ac:dyDescent="0.3">
      <c r="A57" s="17" t="s">
        <v>41</v>
      </c>
      <c r="B57" s="116">
        <v>0</v>
      </c>
      <c r="C57" s="117">
        <v>0</v>
      </c>
      <c r="D57" s="109"/>
      <c r="E57" s="126">
        <v>4168.5</v>
      </c>
      <c r="F57" s="124">
        <f>'[1]Monthly Payments'!$T$58</f>
        <v>2205.8200000000002</v>
      </c>
      <c r="G57" s="130">
        <f t="shared" si="1"/>
        <v>13597.15</v>
      </c>
      <c r="H57" s="137"/>
      <c r="I57" s="17" t="s">
        <v>41</v>
      </c>
      <c r="J57" s="31">
        <v>2715.38</v>
      </c>
      <c r="K57" s="7">
        <v>4898.82</v>
      </c>
      <c r="L57" s="7">
        <v>502.36</v>
      </c>
      <c r="M57" s="7">
        <v>0</v>
      </c>
      <c r="N57" s="7">
        <v>0</v>
      </c>
      <c r="O57" s="41">
        <v>1128.6600000000001</v>
      </c>
      <c r="P57" s="41">
        <v>0</v>
      </c>
      <c r="Q57" s="41">
        <v>1890.99</v>
      </c>
      <c r="R57" s="4">
        <v>0</v>
      </c>
      <c r="S57" s="7">
        <v>0</v>
      </c>
      <c r="T57" s="7">
        <v>2460.94</v>
      </c>
      <c r="U57" s="7">
        <v>0</v>
      </c>
      <c r="V57" s="134">
        <f t="shared" si="0"/>
        <v>13597.15</v>
      </c>
    </row>
    <row r="58" spans="1:22" s="5" customFormat="1" ht="21.75" customHeight="1" x14ac:dyDescent="0.3">
      <c r="A58" s="17" t="s">
        <v>42</v>
      </c>
      <c r="B58" s="116">
        <v>6393.11</v>
      </c>
      <c r="C58" s="117">
        <v>1598.28</v>
      </c>
      <c r="D58" s="111"/>
      <c r="E58" s="126">
        <v>15673.17</v>
      </c>
      <c r="F58" s="124">
        <f>'[1]Monthly Payments'!$T$59</f>
        <v>74571.12</v>
      </c>
      <c r="G58" s="130">
        <f t="shared" si="1"/>
        <v>9819.01</v>
      </c>
      <c r="H58" s="137"/>
      <c r="I58" s="17" t="s">
        <v>42</v>
      </c>
      <c r="J58" s="31">
        <v>0</v>
      </c>
      <c r="K58" s="7">
        <v>0</v>
      </c>
      <c r="L58" s="7">
        <v>405.01</v>
      </c>
      <c r="M58" s="7">
        <v>0</v>
      </c>
      <c r="N58" s="7">
        <v>108.38</v>
      </c>
      <c r="O58" s="41">
        <v>0</v>
      </c>
      <c r="P58" s="41">
        <v>51</v>
      </c>
      <c r="Q58" s="74">
        <v>146.62</v>
      </c>
      <c r="R58" s="4">
        <v>357</v>
      </c>
      <c r="S58" s="7">
        <v>0</v>
      </c>
      <c r="T58" s="7">
        <v>7152.72</v>
      </c>
      <c r="U58" s="7">
        <v>1598.28</v>
      </c>
      <c r="V58" s="134">
        <f t="shared" si="0"/>
        <v>9819.01</v>
      </c>
    </row>
    <row r="59" spans="1:22" s="5" customFormat="1" ht="21.75" customHeight="1" x14ac:dyDescent="0.3">
      <c r="A59" s="17" t="s">
        <v>43</v>
      </c>
      <c r="B59" s="116">
        <v>8385.08</v>
      </c>
      <c r="C59" s="117">
        <v>2096.27</v>
      </c>
      <c r="D59" s="108"/>
      <c r="E59" s="126">
        <v>20862.52</v>
      </c>
      <c r="F59" s="124">
        <f>'[1]Monthly Payments'!$T$60</f>
        <v>44427.61</v>
      </c>
      <c r="G59" s="130">
        <f t="shared" si="1"/>
        <v>36609.410000000003</v>
      </c>
      <c r="H59" s="137"/>
      <c r="I59" s="17" t="s">
        <v>43</v>
      </c>
      <c r="J59" s="31">
        <v>1544.46</v>
      </c>
      <c r="K59" s="7">
        <v>3866.94</v>
      </c>
      <c r="L59" s="7">
        <v>811</v>
      </c>
      <c r="M59" s="7">
        <v>698.87</v>
      </c>
      <c r="N59" s="7">
        <v>4125.21</v>
      </c>
      <c r="O59" s="41">
        <v>5379.18</v>
      </c>
      <c r="P59" s="41">
        <v>2564.69</v>
      </c>
      <c r="Q59" s="74">
        <v>4074.61</v>
      </c>
      <c r="R59" s="4">
        <v>3050.12</v>
      </c>
      <c r="S59" s="7">
        <v>75.94</v>
      </c>
      <c r="T59" s="7">
        <v>8322.1200000000008</v>
      </c>
      <c r="U59" s="7">
        <v>2096.27</v>
      </c>
      <c r="V59" s="134">
        <f t="shared" si="0"/>
        <v>36609.410000000003</v>
      </c>
    </row>
    <row r="60" spans="1:22" s="5" customFormat="1" ht="21.75" customHeight="1" x14ac:dyDescent="0.3">
      <c r="A60" s="17" t="s">
        <v>44</v>
      </c>
      <c r="B60" s="116">
        <v>17731.86</v>
      </c>
      <c r="C60" s="117">
        <v>4432.96</v>
      </c>
      <c r="D60" s="110"/>
      <c r="E60" s="126">
        <v>11559.84</v>
      </c>
      <c r="F60" s="124">
        <f>'[1]Monthly Payments'!$T$61</f>
        <v>38619.78</v>
      </c>
      <c r="G60" s="130">
        <f t="shared" si="1"/>
        <v>32466.959999999999</v>
      </c>
      <c r="H60" s="137"/>
      <c r="I60" s="17" t="s">
        <v>44</v>
      </c>
      <c r="J60" s="31">
        <v>3358.77</v>
      </c>
      <c r="K60" s="7">
        <v>2674.19</v>
      </c>
      <c r="L60" s="7">
        <v>411.98</v>
      </c>
      <c r="M60" s="7">
        <v>458.25</v>
      </c>
      <c r="N60" s="7">
        <v>2346.2800000000002</v>
      </c>
      <c r="O60" s="41">
        <v>4706.5200000000004</v>
      </c>
      <c r="P60" s="41">
        <v>2721.62</v>
      </c>
      <c r="Q60" s="74">
        <v>3642.87</v>
      </c>
      <c r="R60" s="4">
        <v>2367.98</v>
      </c>
      <c r="S60" s="7">
        <v>0</v>
      </c>
      <c r="T60" s="7">
        <v>5345.54</v>
      </c>
      <c r="U60" s="7">
        <v>4432.96</v>
      </c>
      <c r="V60" s="134">
        <f t="shared" si="0"/>
        <v>32466.959999999999</v>
      </c>
    </row>
    <row r="61" spans="1:22" s="5" customFormat="1" ht="21.75" customHeight="1" x14ac:dyDescent="0.3">
      <c r="A61" s="17" t="s">
        <v>77</v>
      </c>
      <c r="B61" s="116">
        <v>5453.68</v>
      </c>
      <c r="C61" s="117">
        <v>1363.42</v>
      </c>
      <c r="D61" s="108"/>
      <c r="E61" s="126">
        <v>3369.9</v>
      </c>
      <c r="F61" s="124">
        <f>'[1]Monthly Payments'!$T$63</f>
        <v>7124.2800000000007</v>
      </c>
      <c r="G61" s="130">
        <f t="shared" si="1"/>
        <v>18985.95</v>
      </c>
      <c r="H61" s="137"/>
      <c r="I61" s="17" t="s">
        <v>77</v>
      </c>
      <c r="J61" s="31">
        <v>8351.5400000000009</v>
      </c>
      <c r="K61" s="7">
        <v>2336.56</v>
      </c>
      <c r="L61" s="7">
        <v>101.28</v>
      </c>
      <c r="M61" s="7">
        <v>0</v>
      </c>
      <c r="N61" s="7">
        <v>1322.89</v>
      </c>
      <c r="O61" s="41">
        <v>794.67</v>
      </c>
      <c r="P61" s="41">
        <v>759.31</v>
      </c>
      <c r="Q61" s="74">
        <v>959.87</v>
      </c>
      <c r="R61" s="4">
        <v>1241.76</v>
      </c>
      <c r="S61" s="7">
        <v>0</v>
      </c>
      <c r="T61" s="7">
        <v>1754.65</v>
      </c>
      <c r="U61" s="7">
        <v>1363.42</v>
      </c>
      <c r="V61" s="134">
        <f t="shared" si="0"/>
        <v>18985.95</v>
      </c>
    </row>
    <row r="62" spans="1:22" s="5" customFormat="1" ht="21.75" customHeight="1" x14ac:dyDescent="0.3">
      <c r="A62" s="17" t="s">
        <v>45</v>
      </c>
      <c r="B62" s="116">
        <v>1904.1</v>
      </c>
      <c r="C62" s="117">
        <v>476.02</v>
      </c>
      <c r="D62" s="107"/>
      <c r="E62" s="126">
        <v>4858.58</v>
      </c>
      <c r="F62" s="124">
        <f>'[1]Monthly Payments'!$T$64</f>
        <v>7716.619999999999</v>
      </c>
      <c r="G62" s="130">
        <f t="shared" si="1"/>
        <v>5072.32</v>
      </c>
      <c r="H62" s="137"/>
      <c r="I62" s="17" t="s">
        <v>45</v>
      </c>
      <c r="J62" s="31">
        <v>1723.09</v>
      </c>
      <c r="K62" s="7">
        <v>519.02</v>
      </c>
      <c r="L62" s="7">
        <v>0</v>
      </c>
      <c r="M62" s="7">
        <v>56.25</v>
      </c>
      <c r="N62" s="7">
        <v>291.14999999999998</v>
      </c>
      <c r="O62" s="41">
        <v>253.17</v>
      </c>
      <c r="P62" s="41">
        <v>421.93</v>
      </c>
      <c r="Q62" s="74">
        <v>429.88</v>
      </c>
      <c r="R62" s="4">
        <v>325.16000000000003</v>
      </c>
      <c r="S62" s="7">
        <v>0</v>
      </c>
      <c r="T62" s="7">
        <v>576.65</v>
      </c>
      <c r="U62" s="7">
        <v>476.02</v>
      </c>
      <c r="V62" s="134">
        <f t="shared" si="0"/>
        <v>5072.32</v>
      </c>
    </row>
    <row r="63" spans="1:22" s="5" customFormat="1" ht="21.75" customHeight="1" x14ac:dyDescent="0.3">
      <c r="A63" s="17" t="s">
        <v>46</v>
      </c>
      <c r="B63" s="116">
        <v>9464.2800000000007</v>
      </c>
      <c r="C63" s="117">
        <v>2366.0700000000002</v>
      </c>
      <c r="D63" s="108"/>
      <c r="E63" s="126">
        <v>26899.260000000002</v>
      </c>
      <c r="F63" s="124">
        <f>'[1]Monthly Payments'!$T$65</f>
        <v>42889.78</v>
      </c>
      <c r="G63" s="130">
        <f t="shared" si="1"/>
        <v>40150.67</v>
      </c>
      <c r="H63" s="137"/>
      <c r="I63" s="17" t="s">
        <v>46</v>
      </c>
      <c r="J63" s="31">
        <v>7442.17</v>
      </c>
      <c r="K63" s="7">
        <v>2772.55</v>
      </c>
      <c r="L63" s="7">
        <v>315</v>
      </c>
      <c r="M63" s="7">
        <v>2259.94</v>
      </c>
      <c r="N63" s="7">
        <v>4205.8100000000004</v>
      </c>
      <c r="O63" s="41">
        <v>3881.41</v>
      </c>
      <c r="P63" s="41">
        <v>2939.91</v>
      </c>
      <c r="Q63" s="74">
        <v>5384.06</v>
      </c>
      <c r="R63" s="4">
        <v>1598.2</v>
      </c>
      <c r="S63" s="7">
        <v>643.76</v>
      </c>
      <c r="T63" s="7">
        <v>6341.79</v>
      </c>
      <c r="U63" s="7">
        <v>2366.0700000000002</v>
      </c>
      <c r="V63" s="134">
        <f t="shared" si="0"/>
        <v>40150.67</v>
      </c>
    </row>
    <row r="64" spans="1:22" s="5" customFormat="1" ht="21.75" customHeight="1" x14ac:dyDescent="0.3">
      <c r="A64" s="17" t="s">
        <v>85</v>
      </c>
      <c r="B64" s="116">
        <v>0</v>
      </c>
      <c r="C64" s="117">
        <v>0</v>
      </c>
      <c r="D64" s="107"/>
      <c r="E64" s="126">
        <v>9532.48</v>
      </c>
      <c r="F64" s="124">
        <f>'[1]Monthly Payments'!$T$66</f>
        <v>16981.39</v>
      </c>
      <c r="G64" s="130">
        <f t="shared" si="1"/>
        <v>6657.91</v>
      </c>
      <c r="H64" s="137"/>
      <c r="I64" s="17" t="s">
        <v>85</v>
      </c>
      <c r="J64" s="31">
        <v>1404.45</v>
      </c>
      <c r="K64" s="7">
        <v>0</v>
      </c>
      <c r="L64" s="7">
        <v>2009.87</v>
      </c>
      <c r="M64" s="7">
        <v>0</v>
      </c>
      <c r="N64" s="7">
        <v>0</v>
      </c>
      <c r="O64" s="41">
        <v>1525.63</v>
      </c>
      <c r="P64" s="41">
        <v>1717.96</v>
      </c>
      <c r="Q64" s="74">
        <v>0</v>
      </c>
      <c r="R64" s="4">
        <v>0</v>
      </c>
      <c r="S64" s="7">
        <v>0</v>
      </c>
      <c r="T64" s="7">
        <v>0</v>
      </c>
      <c r="U64" s="7">
        <v>0</v>
      </c>
      <c r="V64" s="134">
        <f t="shared" si="0"/>
        <v>6657.91</v>
      </c>
    </row>
    <row r="65" spans="1:22" s="5" customFormat="1" ht="21" customHeight="1" x14ac:dyDescent="0.3">
      <c r="A65" s="17" t="s">
        <v>83</v>
      </c>
      <c r="B65" s="116">
        <v>3735.12</v>
      </c>
      <c r="C65" s="117">
        <v>933.78</v>
      </c>
      <c r="D65" s="110"/>
      <c r="E65" s="126">
        <v>8312</v>
      </c>
      <c r="F65" s="124">
        <f>'[1]Monthly Payments'!$T$68</f>
        <v>29026.47</v>
      </c>
      <c r="G65" s="130">
        <f t="shared" si="1"/>
        <v>18699.530000000002</v>
      </c>
      <c r="H65" s="137"/>
      <c r="I65" s="17" t="s">
        <v>83</v>
      </c>
      <c r="J65" s="31">
        <v>5413.36</v>
      </c>
      <c r="K65" s="7">
        <v>1289.6400000000001</v>
      </c>
      <c r="L65" s="7">
        <v>0</v>
      </c>
      <c r="M65" s="7">
        <v>163.43</v>
      </c>
      <c r="N65" s="7">
        <v>2131.54</v>
      </c>
      <c r="O65" s="41">
        <v>2004.42</v>
      </c>
      <c r="P65" s="41">
        <v>1623.59</v>
      </c>
      <c r="Q65" s="74">
        <v>1351.52</v>
      </c>
      <c r="R65" s="4">
        <v>1265.6500000000001</v>
      </c>
      <c r="S65" s="7">
        <v>0</v>
      </c>
      <c r="T65" s="7">
        <v>2522.6</v>
      </c>
      <c r="U65" s="7">
        <v>933.78</v>
      </c>
      <c r="V65" s="134">
        <f t="shared" si="0"/>
        <v>18699.530000000002</v>
      </c>
    </row>
    <row r="66" spans="1:22" s="5" customFormat="1" ht="21.6" x14ac:dyDescent="0.3">
      <c r="A66" s="38" t="s">
        <v>103</v>
      </c>
      <c r="B66" s="116">
        <v>0</v>
      </c>
      <c r="C66" s="117">
        <v>0</v>
      </c>
      <c r="D66" s="109"/>
      <c r="E66" s="126">
        <v>21530.7</v>
      </c>
      <c r="F66" s="124">
        <f>'[1]Monthly Payments'!$T$69</f>
        <v>10978.31</v>
      </c>
      <c r="G66" s="130">
        <f t="shared" si="1"/>
        <v>22697.439999999999</v>
      </c>
      <c r="H66" s="137"/>
      <c r="I66" s="38" t="s">
        <v>103</v>
      </c>
      <c r="J66" s="31">
        <v>0</v>
      </c>
      <c r="K66" s="7">
        <v>14433.14</v>
      </c>
      <c r="L66" s="7">
        <v>3437.62</v>
      </c>
      <c r="M66" s="7">
        <v>4826.68</v>
      </c>
      <c r="N66" s="7">
        <v>0</v>
      </c>
      <c r="O66" s="41">
        <v>0</v>
      </c>
      <c r="P66" s="41">
        <v>0</v>
      </c>
      <c r="Q66" s="41">
        <v>0</v>
      </c>
      <c r="R66" s="4">
        <v>0</v>
      </c>
      <c r="S66" s="7">
        <v>0</v>
      </c>
      <c r="T66" s="7">
        <v>0</v>
      </c>
      <c r="U66" s="7">
        <v>0</v>
      </c>
      <c r="V66" s="134">
        <f t="shared" si="0"/>
        <v>22697.439999999999</v>
      </c>
    </row>
    <row r="67" spans="1:22" s="5" customFormat="1" ht="21.75" customHeight="1" x14ac:dyDescent="0.3">
      <c r="A67" s="17" t="s">
        <v>84</v>
      </c>
      <c r="B67" s="116">
        <v>0</v>
      </c>
      <c r="C67" s="117">
        <v>0</v>
      </c>
      <c r="D67" s="109"/>
      <c r="E67" s="126">
        <v>4005.67</v>
      </c>
      <c r="F67" s="124">
        <f>'[1]Monthly Payments'!$T$70</f>
        <v>14140.52</v>
      </c>
      <c r="G67" s="130">
        <f t="shared" si="1"/>
        <v>24036.1</v>
      </c>
      <c r="H67" s="137"/>
      <c r="I67" s="17" t="s">
        <v>84</v>
      </c>
      <c r="J67" s="31">
        <v>0</v>
      </c>
      <c r="K67" s="7">
        <v>18010.02</v>
      </c>
      <c r="L67" s="7">
        <v>0</v>
      </c>
      <c r="M67" s="7">
        <v>0</v>
      </c>
      <c r="N67" s="7">
        <v>0</v>
      </c>
      <c r="O67" s="41">
        <v>0</v>
      </c>
      <c r="P67" s="41">
        <v>0</v>
      </c>
      <c r="Q67" s="41">
        <v>3858.07</v>
      </c>
      <c r="R67" s="4">
        <v>2168.0100000000002</v>
      </c>
      <c r="S67" s="7">
        <v>0</v>
      </c>
      <c r="T67" s="7">
        <v>0</v>
      </c>
      <c r="U67" s="7">
        <v>0</v>
      </c>
      <c r="V67" s="134">
        <f t="shared" si="0"/>
        <v>24036.1</v>
      </c>
    </row>
    <row r="68" spans="1:22" s="5" customFormat="1" ht="21.75" customHeight="1" x14ac:dyDescent="0.3">
      <c r="A68" s="47" t="s">
        <v>78</v>
      </c>
      <c r="B68" s="116">
        <v>11779.89</v>
      </c>
      <c r="C68" s="117">
        <v>2944.97</v>
      </c>
      <c r="D68" s="112"/>
      <c r="E68" s="127">
        <v>8232.44</v>
      </c>
      <c r="F68" s="124">
        <f>'[1]Monthly Payments'!$T$73</f>
        <v>21732.68</v>
      </c>
      <c r="G68" s="130">
        <f t="shared" si="1"/>
        <v>18578.810000000001</v>
      </c>
      <c r="H68" s="137"/>
      <c r="I68" s="17" t="s">
        <v>78</v>
      </c>
      <c r="J68" s="31">
        <v>2607.5</v>
      </c>
      <c r="K68" s="7">
        <v>2907.94</v>
      </c>
      <c r="L68" s="7">
        <v>22.5</v>
      </c>
      <c r="M68" s="7">
        <v>0</v>
      </c>
      <c r="N68" s="7">
        <v>0</v>
      </c>
      <c r="O68" s="41">
        <v>0</v>
      </c>
      <c r="P68" s="41">
        <v>4208.4399999999996</v>
      </c>
      <c r="Q68" s="41">
        <v>2006.76</v>
      </c>
      <c r="R68" s="4">
        <v>1614.36</v>
      </c>
      <c r="S68" s="7">
        <v>0</v>
      </c>
      <c r="T68" s="7">
        <v>2266.34</v>
      </c>
      <c r="U68" s="7">
        <v>2944.97</v>
      </c>
      <c r="V68" s="134">
        <f t="shared" si="0"/>
        <v>18578.810000000001</v>
      </c>
    </row>
    <row r="69" spans="1:22" s="5" customFormat="1" ht="21.75" customHeight="1" x14ac:dyDescent="0.3">
      <c r="A69" s="17" t="s">
        <v>49</v>
      </c>
      <c r="B69" s="116">
        <v>0</v>
      </c>
      <c r="C69" s="117">
        <v>0</v>
      </c>
      <c r="D69" s="110"/>
      <c r="E69" s="126">
        <v>15062.28</v>
      </c>
      <c r="F69" s="124">
        <f>'[1]Monthly Payments'!$T$75</f>
        <v>34690.17</v>
      </c>
      <c r="G69" s="130">
        <f t="shared" si="1"/>
        <v>27230.9</v>
      </c>
      <c r="H69" s="137"/>
      <c r="I69" s="17" t="s">
        <v>49</v>
      </c>
      <c r="J69" s="31">
        <v>3095.42</v>
      </c>
      <c r="K69" s="7">
        <v>4365.53</v>
      </c>
      <c r="L69" s="7">
        <v>209.25</v>
      </c>
      <c r="M69" s="7">
        <v>0</v>
      </c>
      <c r="N69" s="7">
        <v>0</v>
      </c>
      <c r="O69" s="41">
        <v>3027.77</v>
      </c>
      <c r="P69" s="41">
        <v>0</v>
      </c>
      <c r="Q69" s="74">
        <v>7590.21</v>
      </c>
      <c r="R69" s="4">
        <v>3400.54</v>
      </c>
      <c r="S69" s="7">
        <v>57.38</v>
      </c>
      <c r="T69" s="7">
        <v>5484.8</v>
      </c>
      <c r="U69" s="7">
        <v>0</v>
      </c>
      <c r="V69" s="134">
        <f t="shared" si="0"/>
        <v>27230.9</v>
      </c>
    </row>
    <row r="70" spans="1:22" s="5" customFormat="1" ht="21.75" customHeight="1" x14ac:dyDescent="0.3">
      <c r="A70" s="17" t="s">
        <v>50</v>
      </c>
      <c r="B70" s="116">
        <v>0</v>
      </c>
      <c r="C70" s="117">
        <v>0</v>
      </c>
      <c r="D70" s="109"/>
      <c r="E70" s="126">
        <v>13086.22</v>
      </c>
      <c r="F70" s="124">
        <f>'[1]Monthly Payments'!$T$76</f>
        <v>14367.69</v>
      </c>
      <c r="G70" s="130">
        <f t="shared" si="1"/>
        <v>168.94</v>
      </c>
      <c r="H70" s="137"/>
      <c r="I70" s="17" t="s">
        <v>50</v>
      </c>
      <c r="J70" s="31">
        <v>0</v>
      </c>
      <c r="K70" s="7">
        <v>63.75</v>
      </c>
      <c r="L70" s="7">
        <v>0</v>
      </c>
      <c r="M70" s="7">
        <v>0</v>
      </c>
      <c r="N70" s="7">
        <v>105.19</v>
      </c>
      <c r="O70" s="41">
        <v>0</v>
      </c>
      <c r="P70" s="41">
        <v>0</v>
      </c>
      <c r="Q70" s="41">
        <v>0</v>
      </c>
      <c r="R70" s="4">
        <v>0</v>
      </c>
      <c r="S70" s="7">
        <v>0</v>
      </c>
      <c r="T70" s="7">
        <v>0</v>
      </c>
      <c r="U70" s="7">
        <v>0</v>
      </c>
      <c r="V70" s="134">
        <f t="shared" si="0"/>
        <v>168.94</v>
      </c>
    </row>
    <row r="71" spans="1:22" s="5" customFormat="1" ht="21.75" customHeight="1" x14ac:dyDescent="0.3">
      <c r="A71" s="17" t="s">
        <v>52</v>
      </c>
      <c r="B71" s="116">
        <v>14064.19</v>
      </c>
      <c r="C71" s="117">
        <v>3516.05</v>
      </c>
      <c r="D71" s="110"/>
      <c r="E71" s="126">
        <v>31553.559999999998</v>
      </c>
      <c r="F71" s="124">
        <f>'[1]Monthly Payments'!$T$79</f>
        <v>47686.83</v>
      </c>
      <c r="G71" s="130">
        <f t="shared" si="1"/>
        <v>51300.5</v>
      </c>
      <c r="H71" s="137"/>
      <c r="I71" s="17" t="s">
        <v>52</v>
      </c>
      <c r="J71" s="31">
        <v>8765.68</v>
      </c>
      <c r="K71" s="7">
        <v>8234.2800000000007</v>
      </c>
      <c r="L71" s="7">
        <v>329.68</v>
      </c>
      <c r="M71" s="7">
        <v>269.27</v>
      </c>
      <c r="N71" s="7">
        <v>0</v>
      </c>
      <c r="O71" s="41">
        <v>4968.1899999999996</v>
      </c>
      <c r="P71" s="41">
        <v>6261.02</v>
      </c>
      <c r="Q71" s="74">
        <v>7040.3</v>
      </c>
      <c r="R71" s="4">
        <v>3892</v>
      </c>
      <c r="S71" s="7">
        <v>0</v>
      </c>
      <c r="T71" s="7">
        <v>8024.03</v>
      </c>
      <c r="U71" s="7">
        <v>3516.05</v>
      </c>
      <c r="V71" s="134">
        <f t="shared" si="0"/>
        <v>51300.5</v>
      </c>
    </row>
    <row r="72" spans="1:22" s="5" customFormat="1" ht="21.75" customHeight="1" x14ac:dyDescent="0.3">
      <c r="A72" s="17" t="s">
        <v>80</v>
      </c>
      <c r="B72" s="116">
        <v>0</v>
      </c>
      <c r="C72" s="117">
        <v>0</v>
      </c>
      <c r="D72" s="109"/>
      <c r="E72" s="126">
        <v>3950.14</v>
      </c>
      <c r="F72" s="124">
        <f>'[1]Monthly Payments'!$T$80</f>
        <v>10269.959999999999</v>
      </c>
      <c r="G72" s="130">
        <f t="shared" si="1"/>
        <v>10017.209999999999</v>
      </c>
      <c r="H72" s="137"/>
      <c r="I72" s="17" t="s">
        <v>80</v>
      </c>
      <c r="J72" s="31">
        <v>0</v>
      </c>
      <c r="K72" s="7">
        <v>3548.08</v>
      </c>
      <c r="L72" s="7">
        <v>247.5</v>
      </c>
      <c r="M72" s="7">
        <v>0</v>
      </c>
      <c r="N72" s="7">
        <v>0</v>
      </c>
      <c r="O72" s="41">
        <v>474.81</v>
      </c>
      <c r="P72" s="41">
        <v>0</v>
      </c>
      <c r="Q72" s="41">
        <v>3204.7</v>
      </c>
      <c r="R72" s="4">
        <v>0</v>
      </c>
      <c r="S72" s="7">
        <v>0</v>
      </c>
      <c r="T72" s="7">
        <v>2542.12</v>
      </c>
      <c r="U72" s="7">
        <v>0</v>
      </c>
      <c r="V72" s="134">
        <f t="shared" si="0"/>
        <v>10017.209999999999</v>
      </c>
    </row>
    <row r="73" spans="1:22" s="5" customFormat="1" ht="21.75" customHeight="1" x14ac:dyDescent="0.3">
      <c r="A73" s="17" t="s">
        <v>106</v>
      </c>
      <c r="B73" s="116">
        <v>33024.31</v>
      </c>
      <c r="C73" s="117">
        <v>8256.08</v>
      </c>
      <c r="D73" s="108"/>
      <c r="E73" s="126">
        <v>0</v>
      </c>
      <c r="F73" s="124">
        <f>'[1]Monthly Payments'!$T$81</f>
        <v>48782.14</v>
      </c>
      <c r="G73" s="130">
        <f t="shared" si="1"/>
        <v>53402.020000000004</v>
      </c>
      <c r="H73" s="137"/>
      <c r="I73" s="17" t="s">
        <v>106</v>
      </c>
      <c r="J73" s="31">
        <v>3518.87</v>
      </c>
      <c r="K73" s="7">
        <v>9398.9</v>
      </c>
      <c r="L73" s="7">
        <v>11054.54</v>
      </c>
      <c r="M73" s="7">
        <v>670.4</v>
      </c>
      <c r="N73" s="7">
        <v>2742.46</v>
      </c>
      <c r="O73" s="41">
        <v>4340.0200000000004</v>
      </c>
      <c r="P73" s="41">
        <v>3291.36</v>
      </c>
      <c r="Q73" s="74">
        <v>2308.04</v>
      </c>
      <c r="R73" s="4">
        <v>2422.69</v>
      </c>
      <c r="S73" s="7">
        <v>0</v>
      </c>
      <c r="T73" s="7">
        <v>5398.66</v>
      </c>
      <c r="U73" s="7">
        <v>8256.08</v>
      </c>
      <c r="V73" s="134">
        <f t="shared" si="0"/>
        <v>53402.020000000004</v>
      </c>
    </row>
    <row r="74" spans="1:22" s="5" customFormat="1" ht="21.75" customHeight="1" x14ac:dyDescent="0.3">
      <c r="A74" s="17" t="s">
        <v>148</v>
      </c>
      <c r="B74" s="116">
        <v>7364.77</v>
      </c>
      <c r="C74" s="117">
        <v>1841.19</v>
      </c>
      <c r="D74" s="110"/>
      <c r="E74" s="126">
        <v>0</v>
      </c>
      <c r="F74" s="124">
        <v>0</v>
      </c>
      <c r="G74" s="130">
        <f t="shared" ref="G74" si="2">V74</f>
        <v>6901.0599999999995</v>
      </c>
      <c r="H74" s="137"/>
      <c r="I74" s="17" t="s">
        <v>162</v>
      </c>
      <c r="J74" s="31">
        <v>0</v>
      </c>
      <c r="K74" s="7">
        <v>0</v>
      </c>
      <c r="L74" s="7">
        <v>0</v>
      </c>
      <c r="M74" s="7">
        <v>0</v>
      </c>
      <c r="N74" s="7">
        <v>0</v>
      </c>
      <c r="O74" s="41">
        <v>0</v>
      </c>
      <c r="P74" s="41">
        <v>0</v>
      </c>
      <c r="Q74" s="74">
        <v>0</v>
      </c>
      <c r="R74" s="4">
        <v>0</v>
      </c>
      <c r="S74" s="7">
        <v>0</v>
      </c>
      <c r="T74" s="7">
        <v>5059.87</v>
      </c>
      <c r="U74" s="7">
        <v>1841.19</v>
      </c>
      <c r="V74" s="134">
        <f t="shared" si="0"/>
        <v>6901.0599999999995</v>
      </c>
    </row>
    <row r="75" spans="1:22" s="5" customFormat="1" ht="21.75" customHeight="1" x14ac:dyDescent="0.3">
      <c r="A75" s="77" t="s">
        <v>53</v>
      </c>
      <c r="B75" s="116">
        <v>20700.810000000001</v>
      </c>
      <c r="C75" s="117">
        <v>5175.2</v>
      </c>
      <c r="D75" s="110"/>
      <c r="E75" s="126">
        <v>39114.31</v>
      </c>
      <c r="F75" s="124">
        <f>'[1]Monthly Payments'!$T$83</f>
        <v>102673.36</v>
      </c>
      <c r="G75" s="130">
        <f t="shared" si="1"/>
        <v>56740.119999999995</v>
      </c>
      <c r="H75" s="137"/>
      <c r="I75" s="17" t="s">
        <v>53</v>
      </c>
      <c r="J75" s="31">
        <v>12482.56</v>
      </c>
      <c r="K75" s="7">
        <v>13750.68</v>
      </c>
      <c r="L75" s="7">
        <v>1311.57</v>
      </c>
      <c r="M75" s="7">
        <v>0</v>
      </c>
      <c r="N75" s="7">
        <v>2026.64</v>
      </c>
      <c r="O75" s="41">
        <v>1670.89</v>
      </c>
      <c r="P75" s="41">
        <v>5375.55</v>
      </c>
      <c r="Q75" s="74">
        <v>5689.42</v>
      </c>
      <c r="R75" s="4">
        <v>611.9</v>
      </c>
      <c r="S75" s="7">
        <v>2261.58</v>
      </c>
      <c r="T75" s="7">
        <v>6384.13</v>
      </c>
      <c r="U75" s="7">
        <v>5175.2</v>
      </c>
      <c r="V75" s="134">
        <f t="shared" si="0"/>
        <v>56740.119999999995</v>
      </c>
    </row>
    <row r="76" spans="1:22" s="5" customFormat="1" ht="21.75" customHeight="1" x14ac:dyDescent="0.3">
      <c r="A76" s="17" t="s">
        <v>110</v>
      </c>
      <c r="B76" s="116">
        <v>28846.25</v>
      </c>
      <c r="C76" s="117">
        <v>7211.56</v>
      </c>
      <c r="D76" s="108"/>
      <c r="E76" s="126">
        <v>0</v>
      </c>
      <c r="F76" s="124">
        <f>'[1]Monthly Payments'!$T$82</f>
        <v>31983.32</v>
      </c>
      <c r="G76" s="130">
        <f t="shared" si="1"/>
        <v>87850.299999999988</v>
      </c>
      <c r="H76" s="137"/>
      <c r="I76" s="17" t="s">
        <v>110</v>
      </c>
      <c r="J76" s="31">
        <v>9391.77</v>
      </c>
      <c r="K76" s="7">
        <v>4959.46</v>
      </c>
      <c r="L76" s="7">
        <v>2431.5300000000002</v>
      </c>
      <c r="M76" s="7">
        <v>545.28</v>
      </c>
      <c r="N76" s="7">
        <v>9406.2999999999993</v>
      </c>
      <c r="O76" s="41">
        <v>7167.98</v>
      </c>
      <c r="P76" s="41">
        <v>8856.84</v>
      </c>
      <c r="Q76" s="74">
        <v>11918.03</v>
      </c>
      <c r="R76" s="4">
        <v>7730.62</v>
      </c>
      <c r="S76" s="7">
        <v>122.36</v>
      </c>
      <c r="T76" s="7">
        <v>18108.57</v>
      </c>
      <c r="U76" s="7">
        <v>7211.56</v>
      </c>
      <c r="V76" s="134">
        <f t="shared" si="0"/>
        <v>87850.299999999988</v>
      </c>
    </row>
    <row r="77" spans="1:22" s="5" customFormat="1" ht="21.75" customHeight="1" x14ac:dyDescent="0.3">
      <c r="A77" s="17" t="s">
        <v>109</v>
      </c>
      <c r="B77" s="116">
        <v>0</v>
      </c>
      <c r="C77" s="117">
        <v>0</v>
      </c>
      <c r="D77" s="108"/>
      <c r="E77" s="126">
        <v>3065.85</v>
      </c>
      <c r="F77" s="124">
        <f>'[1]Monthly Payments'!$T$84</f>
        <v>5184.3900000000003</v>
      </c>
      <c r="G77" s="130">
        <f t="shared" si="1"/>
        <v>1741.54</v>
      </c>
      <c r="H77" s="137"/>
      <c r="I77" s="17" t="s">
        <v>118</v>
      </c>
      <c r="J77" s="31">
        <v>0</v>
      </c>
      <c r="K77" s="7">
        <v>0</v>
      </c>
      <c r="L77" s="7">
        <v>0</v>
      </c>
      <c r="M77" s="7">
        <v>0</v>
      </c>
      <c r="N77" s="7">
        <v>1741.54</v>
      </c>
      <c r="O77" s="41">
        <v>0</v>
      </c>
      <c r="P77" s="41">
        <v>0</v>
      </c>
      <c r="Q77" s="74">
        <v>0</v>
      </c>
      <c r="R77" s="4">
        <v>0</v>
      </c>
      <c r="S77" s="7">
        <v>0</v>
      </c>
      <c r="T77" s="7">
        <v>0</v>
      </c>
      <c r="U77" s="7">
        <v>0</v>
      </c>
      <c r="V77" s="134">
        <f t="shared" ref="V77:V99" si="3">SUM(J77:P77)+ SUM(Q77:U77)</f>
        <v>1741.54</v>
      </c>
    </row>
    <row r="78" spans="1:22" s="5" customFormat="1" ht="21.75" customHeight="1" x14ac:dyDescent="0.3">
      <c r="A78" s="17" t="s">
        <v>54</v>
      </c>
      <c r="B78" s="116">
        <v>37818.36</v>
      </c>
      <c r="C78" s="117">
        <v>9454.59</v>
      </c>
      <c r="D78" s="108"/>
      <c r="E78" s="126">
        <v>107607.23999999999</v>
      </c>
      <c r="F78" s="124">
        <f>'[1]Monthly Payments'!$T$85</f>
        <v>182746.02000000002</v>
      </c>
      <c r="G78" s="130">
        <f t="shared" si="1"/>
        <v>170313.93</v>
      </c>
      <c r="H78" s="137"/>
      <c r="I78" s="17" t="s">
        <v>54</v>
      </c>
      <c r="J78" s="31">
        <v>13808.19</v>
      </c>
      <c r="K78" s="7">
        <v>15306.72</v>
      </c>
      <c r="L78" s="7">
        <v>14576.68</v>
      </c>
      <c r="M78" s="7">
        <v>6063.61</v>
      </c>
      <c r="N78" s="7">
        <v>12154.19</v>
      </c>
      <c r="O78" s="41">
        <v>13747.64</v>
      </c>
      <c r="P78" s="41">
        <v>13001.97</v>
      </c>
      <c r="Q78" s="74">
        <v>14453.01</v>
      </c>
      <c r="R78" s="4">
        <v>14136.08</v>
      </c>
      <c r="S78" s="7">
        <v>3192.92</v>
      </c>
      <c r="T78" s="7">
        <v>40418.33</v>
      </c>
      <c r="U78" s="7">
        <v>9454.59</v>
      </c>
      <c r="V78" s="134">
        <f t="shared" si="3"/>
        <v>170313.93</v>
      </c>
    </row>
    <row r="79" spans="1:22" s="5" customFormat="1" ht="21.75" customHeight="1" x14ac:dyDescent="0.3">
      <c r="A79" s="17" t="s">
        <v>55</v>
      </c>
      <c r="B79" s="116">
        <v>2632.5</v>
      </c>
      <c r="C79" s="117">
        <v>658.12</v>
      </c>
      <c r="D79" s="110"/>
      <c r="E79" s="126">
        <v>3006.52</v>
      </c>
      <c r="F79" s="124">
        <f>'[1]Monthly Payments'!$T$86</f>
        <v>13142.89</v>
      </c>
      <c r="G79" s="130">
        <f t="shared" ref="G79:G99" si="4">V79</f>
        <v>9690.82</v>
      </c>
      <c r="H79" s="137"/>
      <c r="I79" s="17" t="s">
        <v>55</v>
      </c>
      <c r="J79" s="31">
        <v>991.71</v>
      </c>
      <c r="K79" s="7">
        <v>578.28</v>
      </c>
      <c r="L79" s="7">
        <v>0</v>
      </c>
      <c r="M79" s="7">
        <v>1890</v>
      </c>
      <c r="N79" s="7">
        <v>954.09</v>
      </c>
      <c r="O79" s="41">
        <v>591</v>
      </c>
      <c r="P79" s="41">
        <v>417.75</v>
      </c>
      <c r="Q79" s="74">
        <v>683.47</v>
      </c>
      <c r="R79" s="4">
        <v>1771.96</v>
      </c>
      <c r="S79" s="7">
        <v>0</v>
      </c>
      <c r="T79" s="7">
        <v>1154.44</v>
      </c>
      <c r="U79" s="7">
        <v>658.12</v>
      </c>
      <c r="V79" s="134">
        <f t="shared" si="3"/>
        <v>9690.82</v>
      </c>
    </row>
    <row r="80" spans="1:22" s="5" customFormat="1" ht="21.75" customHeight="1" x14ac:dyDescent="0.3">
      <c r="A80" s="17" t="s">
        <v>57</v>
      </c>
      <c r="B80" s="116">
        <v>81701.279999999999</v>
      </c>
      <c r="C80" s="117">
        <v>20425.32</v>
      </c>
      <c r="D80" s="108"/>
      <c r="E80" s="126">
        <v>75051.33</v>
      </c>
      <c r="F80" s="124">
        <f>'[1]Monthly Payments'!$T$88</f>
        <v>180506.27000000002</v>
      </c>
      <c r="G80" s="130">
        <f t="shared" si="4"/>
        <v>148388.49</v>
      </c>
      <c r="H80" s="137"/>
      <c r="I80" s="17" t="s">
        <v>57</v>
      </c>
      <c r="J80" s="31">
        <v>19045.169999999998</v>
      </c>
      <c r="K80" s="7">
        <v>4863.04</v>
      </c>
      <c r="L80" s="7">
        <v>22366.62</v>
      </c>
      <c r="M80" s="7">
        <v>590.66999999999996</v>
      </c>
      <c r="N80" s="7">
        <v>0</v>
      </c>
      <c r="O80" s="41">
        <v>16.88</v>
      </c>
      <c r="P80" s="41">
        <v>6091.18</v>
      </c>
      <c r="Q80" s="74">
        <v>33536.78</v>
      </c>
      <c r="R80" s="4">
        <v>5634.84</v>
      </c>
      <c r="S80" s="7">
        <v>16924.14</v>
      </c>
      <c r="T80" s="7">
        <v>18893.849999999999</v>
      </c>
      <c r="U80" s="7">
        <v>20425.32</v>
      </c>
      <c r="V80" s="134">
        <f t="shared" si="3"/>
        <v>148388.49</v>
      </c>
    </row>
    <row r="81" spans="1:22" s="5" customFormat="1" ht="21.75" customHeight="1" x14ac:dyDescent="0.3">
      <c r="A81" s="17" t="s">
        <v>58</v>
      </c>
      <c r="B81" s="116">
        <v>6284.91</v>
      </c>
      <c r="C81" s="117">
        <v>1571.23</v>
      </c>
      <c r="D81" s="110"/>
      <c r="E81" s="126">
        <v>7952.2400000000007</v>
      </c>
      <c r="F81" s="124">
        <f>'[1]Monthly Payments'!$T$89</f>
        <v>23300.95</v>
      </c>
      <c r="G81" s="130">
        <f t="shared" si="4"/>
        <v>15095.390000000001</v>
      </c>
      <c r="H81" s="137"/>
      <c r="I81" s="17" t="s">
        <v>58</v>
      </c>
      <c r="J81" s="31">
        <v>1607.64</v>
      </c>
      <c r="K81" s="7">
        <v>2387.34</v>
      </c>
      <c r="L81" s="7">
        <v>376.98</v>
      </c>
      <c r="M81" s="7">
        <v>126.96</v>
      </c>
      <c r="N81" s="7">
        <v>0</v>
      </c>
      <c r="O81" s="41">
        <v>1923.17</v>
      </c>
      <c r="P81" s="41">
        <v>2539.96</v>
      </c>
      <c r="Q81" s="74">
        <v>481.6</v>
      </c>
      <c r="R81" s="4">
        <v>1212.1199999999999</v>
      </c>
      <c r="S81" s="7">
        <v>92.83</v>
      </c>
      <c r="T81" s="7">
        <v>2775.56</v>
      </c>
      <c r="U81" s="7">
        <v>1571.23</v>
      </c>
      <c r="V81" s="134">
        <f t="shared" si="3"/>
        <v>15095.390000000001</v>
      </c>
    </row>
    <row r="82" spans="1:22" s="5" customFormat="1" ht="21.75" customHeight="1" x14ac:dyDescent="0.3">
      <c r="A82" s="17" t="s">
        <v>59</v>
      </c>
      <c r="B82" s="116">
        <v>2936.46</v>
      </c>
      <c r="C82" s="117">
        <v>734.12</v>
      </c>
      <c r="D82" s="109"/>
      <c r="E82" s="126">
        <v>13.5</v>
      </c>
      <c r="F82" s="124">
        <f>'[1]Monthly Payments'!$T$90</f>
        <v>10507.949999999999</v>
      </c>
      <c r="G82" s="130">
        <f t="shared" si="4"/>
        <v>5410.73</v>
      </c>
      <c r="H82" s="137"/>
      <c r="I82" s="17" t="s">
        <v>59</v>
      </c>
      <c r="J82" s="31">
        <v>1409.68</v>
      </c>
      <c r="K82" s="7">
        <v>592</v>
      </c>
      <c r="L82" s="7">
        <v>0</v>
      </c>
      <c r="M82" s="7">
        <v>59.08</v>
      </c>
      <c r="N82" s="7">
        <v>151.9</v>
      </c>
      <c r="O82" s="41">
        <v>1274.3399999999999</v>
      </c>
      <c r="P82" s="41">
        <v>72</v>
      </c>
      <c r="Q82" s="41">
        <v>838.73</v>
      </c>
      <c r="R82" s="4">
        <v>25.32</v>
      </c>
      <c r="S82" s="7">
        <v>0</v>
      </c>
      <c r="T82" s="7">
        <v>253.56</v>
      </c>
      <c r="U82" s="7">
        <v>734.12</v>
      </c>
      <c r="V82" s="134">
        <f t="shared" si="3"/>
        <v>5410.73</v>
      </c>
    </row>
    <row r="83" spans="1:22" s="5" customFormat="1" ht="21.75" customHeight="1" x14ac:dyDescent="0.3">
      <c r="A83" s="17" t="s">
        <v>60</v>
      </c>
      <c r="B83" s="116">
        <v>8312.35</v>
      </c>
      <c r="C83" s="117">
        <v>2078.09</v>
      </c>
      <c r="D83" s="110"/>
      <c r="E83" s="126">
        <v>7649.84</v>
      </c>
      <c r="F83" s="124">
        <f>'[1]Monthly Payments'!$T$91</f>
        <v>34586.33</v>
      </c>
      <c r="G83" s="130">
        <f t="shared" si="4"/>
        <v>17236.96</v>
      </c>
      <c r="H83" s="137"/>
      <c r="I83" s="17" t="s">
        <v>60</v>
      </c>
      <c r="J83" s="31">
        <v>1865.64</v>
      </c>
      <c r="K83" s="7">
        <v>2887.74</v>
      </c>
      <c r="L83" s="7">
        <v>45</v>
      </c>
      <c r="M83" s="7">
        <v>148.5</v>
      </c>
      <c r="N83" s="7">
        <v>1404.45</v>
      </c>
      <c r="O83" s="41">
        <v>1804.4</v>
      </c>
      <c r="P83" s="41">
        <v>1729.24</v>
      </c>
      <c r="Q83" s="74">
        <v>1288.79</v>
      </c>
      <c r="R83" s="4">
        <v>1201.78</v>
      </c>
      <c r="S83" s="7">
        <v>0</v>
      </c>
      <c r="T83" s="7">
        <v>2783.33</v>
      </c>
      <c r="U83" s="7">
        <v>2078.09</v>
      </c>
      <c r="V83" s="134">
        <f t="shared" si="3"/>
        <v>17236.96</v>
      </c>
    </row>
    <row r="84" spans="1:22" s="5" customFormat="1" ht="21.75" customHeight="1" x14ac:dyDescent="0.3">
      <c r="A84" s="17" t="s">
        <v>61</v>
      </c>
      <c r="B84" s="116">
        <v>41383.51</v>
      </c>
      <c r="C84" s="117">
        <v>10345.879999999999</v>
      </c>
      <c r="D84" s="108"/>
      <c r="E84" s="126">
        <v>48236.45</v>
      </c>
      <c r="F84" s="124">
        <f>'[1]Monthly Payments'!$T$92</f>
        <v>191581.37000000002</v>
      </c>
      <c r="G84" s="130">
        <f t="shared" si="4"/>
        <v>133314.32</v>
      </c>
      <c r="H84" s="137"/>
      <c r="I84" s="17" t="s">
        <v>61</v>
      </c>
      <c r="J84" s="31">
        <v>9668.9</v>
      </c>
      <c r="K84" s="7">
        <v>19483.96</v>
      </c>
      <c r="L84" s="7">
        <v>13627.27</v>
      </c>
      <c r="M84" s="7">
        <v>2817.62</v>
      </c>
      <c r="N84" s="7">
        <v>6873.46</v>
      </c>
      <c r="O84" s="41">
        <v>278.44</v>
      </c>
      <c r="P84" s="41">
        <v>20212.16</v>
      </c>
      <c r="Q84" s="74">
        <v>13725.12</v>
      </c>
      <c r="R84" s="4">
        <v>7718.61</v>
      </c>
      <c r="S84" s="7">
        <v>13758.36</v>
      </c>
      <c r="T84" s="7">
        <v>14804.54</v>
      </c>
      <c r="U84" s="7">
        <v>10345.879999999999</v>
      </c>
      <c r="V84" s="134">
        <f t="shared" si="3"/>
        <v>133314.32</v>
      </c>
    </row>
    <row r="85" spans="1:22" s="5" customFormat="1" ht="21.75" customHeight="1" x14ac:dyDescent="0.3">
      <c r="A85" s="17" t="s">
        <v>108</v>
      </c>
      <c r="B85" s="116">
        <v>16102.58</v>
      </c>
      <c r="C85" s="117">
        <v>4025.64</v>
      </c>
      <c r="D85" s="108"/>
      <c r="E85" s="126">
        <v>0</v>
      </c>
      <c r="F85" s="124">
        <f>'[1]Monthly Payments'!$T$93</f>
        <v>23670.85</v>
      </c>
      <c r="G85" s="130">
        <f t="shared" si="4"/>
        <v>39580.75</v>
      </c>
      <c r="H85" s="137"/>
      <c r="I85" s="17" t="s">
        <v>108</v>
      </c>
      <c r="J85" s="31">
        <v>4373.7</v>
      </c>
      <c r="K85" s="7">
        <v>4146.92</v>
      </c>
      <c r="L85" s="7">
        <v>1796.52</v>
      </c>
      <c r="M85" s="7">
        <v>205.51</v>
      </c>
      <c r="N85" s="7">
        <v>3092.66</v>
      </c>
      <c r="O85" s="41">
        <v>4069.41</v>
      </c>
      <c r="P85" s="41">
        <v>2264.5100000000002</v>
      </c>
      <c r="Q85" s="74">
        <v>2958.01</v>
      </c>
      <c r="R85" s="4">
        <v>2848.24</v>
      </c>
      <c r="S85" s="7">
        <v>0</v>
      </c>
      <c r="T85" s="7">
        <v>9799.6299999999992</v>
      </c>
      <c r="U85" s="7">
        <v>4025.64</v>
      </c>
      <c r="V85" s="134">
        <f t="shared" si="3"/>
        <v>39580.75</v>
      </c>
    </row>
    <row r="86" spans="1:22" s="5" customFormat="1" ht="21.75" customHeight="1" x14ac:dyDescent="0.3">
      <c r="A86" s="17" t="s">
        <v>62</v>
      </c>
      <c r="B86" s="116">
        <v>82266.850000000006</v>
      </c>
      <c r="C86" s="117">
        <v>20566.71</v>
      </c>
      <c r="D86" s="108"/>
      <c r="E86" s="126">
        <v>45124.35</v>
      </c>
      <c r="F86" s="124">
        <f>'[1]Monthly Payments'!$T$94</f>
        <v>147181.87</v>
      </c>
      <c r="G86" s="130">
        <f t="shared" si="4"/>
        <v>130255.6</v>
      </c>
      <c r="H86" s="137"/>
      <c r="I86" s="17" t="s">
        <v>62</v>
      </c>
      <c r="J86" s="31">
        <v>22867.57</v>
      </c>
      <c r="K86" s="7">
        <v>4736.88</v>
      </c>
      <c r="L86" s="7">
        <v>588.20000000000005</v>
      </c>
      <c r="M86" s="7">
        <v>1018.12</v>
      </c>
      <c r="N86" s="7">
        <v>5977.47</v>
      </c>
      <c r="O86" s="41">
        <v>9911.3700000000008</v>
      </c>
      <c r="P86" s="41">
        <v>7298.54</v>
      </c>
      <c r="Q86" s="74">
        <v>10319.24</v>
      </c>
      <c r="R86" s="4">
        <v>9039.7000000000007</v>
      </c>
      <c r="S86" s="7">
        <v>114.21</v>
      </c>
      <c r="T86" s="7">
        <v>37817.589999999997</v>
      </c>
      <c r="U86" s="7">
        <v>20566.71</v>
      </c>
      <c r="V86" s="134">
        <f t="shared" si="3"/>
        <v>130255.6</v>
      </c>
    </row>
    <row r="87" spans="1:22" s="5" customFormat="1" ht="21.75" customHeight="1" x14ac:dyDescent="0.3">
      <c r="A87" s="17" t="s">
        <v>63</v>
      </c>
      <c r="B87" s="116">
        <v>62180.89</v>
      </c>
      <c r="C87" s="117">
        <v>15545.22</v>
      </c>
      <c r="D87" s="108"/>
      <c r="E87" s="126">
        <v>74942.330000000016</v>
      </c>
      <c r="F87" s="124">
        <f>'[1]Monthly Payments'!$T$95</f>
        <v>122035.76</v>
      </c>
      <c r="G87" s="130">
        <f t="shared" si="4"/>
        <v>135776.43</v>
      </c>
      <c r="H87" s="137"/>
      <c r="I87" s="17" t="s">
        <v>63</v>
      </c>
      <c r="J87" s="31">
        <v>3604.69</v>
      </c>
      <c r="K87" s="7">
        <v>13284.34</v>
      </c>
      <c r="L87" s="7">
        <v>23592.75</v>
      </c>
      <c r="M87" s="7">
        <v>0</v>
      </c>
      <c r="N87" s="7">
        <v>0</v>
      </c>
      <c r="O87" s="41">
        <v>13888.05</v>
      </c>
      <c r="P87" s="41">
        <v>13443.32</v>
      </c>
      <c r="Q87" s="74">
        <v>9844.81</v>
      </c>
      <c r="R87" s="4">
        <v>8339.84</v>
      </c>
      <c r="S87" s="7">
        <v>135</v>
      </c>
      <c r="T87" s="7">
        <v>34098.410000000003</v>
      </c>
      <c r="U87" s="7">
        <v>15545.22</v>
      </c>
      <c r="V87" s="134">
        <f t="shared" si="3"/>
        <v>135776.43</v>
      </c>
    </row>
    <row r="88" spans="1:22" s="5" customFormat="1" ht="21.75" customHeight="1" x14ac:dyDescent="0.3">
      <c r="A88" s="17" t="s">
        <v>64</v>
      </c>
      <c r="B88" s="116">
        <v>458338.67</v>
      </c>
      <c r="C88" s="117">
        <v>114584.67</v>
      </c>
      <c r="D88" s="110"/>
      <c r="E88" s="126">
        <v>452396.2699999999</v>
      </c>
      <c r="F88" s="124">
        <f>'[1]Monthly Payments'!$T$96</f>
        <v>961030.86999999988</v>
      </c>
      <c r="G88" s="130">
        <f t="shared" si="4"/>
        <v>1018224.7999999999</v>
      </c>
      <c r="H88" s="137"/>
      <c r="I88" s="17" t="s">
        <v>64</v>
      </c>
      <c r="J88" s="31">
        <v>78697.03</v>
      </c>
      <c r="K88" s="7">
        <v>106821.39</v>
      </c>
      <c r="L88" s="7">
        <v>106461.77</v>
      </c>
      <c r="M88" s="7">
        <v>43987.8</v>
      </c>
      <c r="N88" s="7">
        <v>37835.839999999997</v>
      </c>
      <c r="O88" s="41">
        <v>84213.92</v>
      </c>
      <c r="P88" s="41">
        <v>52681.52</v>
      </c>
      <c r="Q88" s="74">
        <v>126741.51</v>
      </c>
      <c r="R88" s="4">
        <v>95833.91</v>
      </c>
      <c r="S88" s="7">
        <v>47024.82</v>
      </c>
      <c r="T88" s="7">
        <v>123340.62</v>
      </c>
      <c r="U88" s="7">
        <v>114584.67</v>
      </c>
      <c r="V88" s="134">
        <f t="shared" si="3"/>
        <v>1018224.7999999999</v>
      </c>
    </row>
    <row r="89" spans="1:22" s="5" customFormat="1" ht="21.75" customHeight="1" x14ac:dyDescent="0.3">
      <c r="A89" s="17" t="s">
        <v>65</v>
      </c>
      <c r="B89" s="116">
        <v>24871.67</v>
      </c>
      <c r="C89" s="117">
        <v>6217.92</v>
      </c>
      <c r="D89" s="109"/>
      <c r="E89" s="126">
        <v>18816.849999999999</v>
      </c>
      <c r="F89" s="124">
        <f>'[1]Monthly Payments'!$T$97</f>
        <v>48210.879999999997</v>
      </c>
      <c r="G89" s="130">
        <f t="shared" si="4"/>
        <v>52133.03</v>
      </c>
      <c r="H89" s="137"/>
      <c r="I89" s="17" t="s">
        <v>65</v>
      </c>
      <c r="J89" s="31">
        <v>9397.4699999999993</v>
      </c>
      <c r="K89" s="7">
        <v>1916.88</v>
      </c>
      <c r="L89" s="7">
        <v>861.04</v>
      </c>
      <c r="M89" s="7">
        <v>1299.69</v>
      </c>
      <c r="N89" s="7">
        <v>0</v>
      </c>
      <c r="O89" s="41">
        <v>6497.38</v>
      </c>
      <c r="P89" s="41">
        <v>0</v>
      </c>
      <c r="Q89" s="41">
        <v>7008.15</v>
      </c>
      <c r="R89" s="4">
        <v>10923.35</v>
      </c>
      <c r="S89" s="7">
        <v>160.51</v>
      </c>
      <c r="T89" s="7">
        <v>7850.64</v>
      </c>
      <c r="U89" s="7">
        <v>6217.92</v>
      </c>
      <c r="V89" s="134">
        <f t="shared" si="3"/>
        <v>52133.03</v>
      </c>
    </row>
    <row r="90" spans="1:22" s="5" customFormat="1" ht="21.75" customHeight="1" x14ac:dyDescent="0.3">
      <c r="A90" s="17" t="s">
        <v>82</v>
      </c>
      <c r="B90" s="116">
        <v>11932.29</v>
      </c>
      <c r="C90" s="117">
        <v>2983.07</v>
      </c>
      <c r="D90" s="108"/>
      <c r="E90" s="126">
        <v>12723.39</v>
      </c>
      <c r="F90" s="124">
        <f>'[1]Monthly Payments'!$T$98</f>
        <v>20379.920000000002</v>
      </c>
      <c r="G90" s="130">
        <f t="shared" si="4"/>
        <v>22883.360000000001</v>
      </c>
      <c r="H90" s="137"/>
      <c r="I90" s="17" t="s">
        <v>82</v>
      </c>
      <c r="J90" s="31">
        <v>1414.02</v>
      </c>
      <c r="K90" s="7">
        <v>5308.81</v>
      </c>
      <c r="L90" s="7">
        <v>90</v>
      </c>
      <c r="M90" s="7">
        <v>0</v>
      </c>
      <c r="N90" s="7">
        <v>1274.47</v>
      </c>
      <c r="O90" s="41">
        <v>1670.86</v>
      </c>
      <c r="P90" s="41">
        <v>1106.9000000000001</v>
      </c>
      <c r="Q90" s="74">
        <v>582.29</v>
      </c>
      <c r="R90" s="4">
        <v>502.34</v>
      </c>
      <c r="S90" s="7">
        <v>248.96</v>
      </c>
      <c r="T90" s="7">
        <v>7701.64</v>
      </c>
      <c r="U90" s="7">
        <v>2983.07</v>
      </c>
      <c r="V90" s="134">
        <f t="shared" si="3"/>
        <v>22883.360000000001</v>
      </c>
    </row>
    <row r="91" spans="1:22" s="5" customFormat="1" ht="21.75" customHeight="1" x14ac:dyDescent="0.3">
      <c r="A91" s="17" t="s">
        <v>66</v>
      </c>
      <c r="B91" s="116">
        <v>62733.82</v>
      </c>
      <c r="C91" s="117">
        <v>15683.45</v>
      </c>
      <c r="D91" s="108"/>
      <c r="E91" s="126">
        <v>34709.730000000003</v>
      </c>
      <c r="F91" s="124">
        <f>'[1]Monthly Payments'!$T$99</f>
        <v>66290.140000000014</v>
      </c>
      <c r="G91" s="130">
        <f t="shared" si="4"/>
        <v>88321.08</v>
      </c>
      <c r="H91" s="137"/>
      <c r="I91" s="17" t="s">
        <v>66</v>
      </c>
      <c r="J91" s="31">
        <v>22373.86</v>
      </c>
      <c r="K91" s="7">
        <v>25268.36</v>
      </c>
      <c r="L91" s="7">
        <v>2123.58</v>
      </c>
      <c r="M91" s="7">
        <v>750.96</v>
      </c>
      <c r="N91" s="7">
        <v>1492.65</v>
      </c>
      <c r="O91" s="41">
        <v>3104.78</v>
      </c>
      <c r="P91" s="41">
        <v>1380.58</v>
      </c>
      <c r="Q91" s="74">
        <v>3683.88</v>
      </c>
      <c r="R91" s="4">
        <v>5094.16</v>
      </c>
      <c r="S91" s="7">
        <v>708.9</v>
      </c>
      <c r="T91" s="7">
        <v>6655.92</v>
      </c>
      <c r="U91" s="7">
        <v>15683.45</v>
      </c>
      <c r="V91" s="134">
        <f t="shared" si="3"/>
        <v>88321.08</v>
      </c>
    </row>
    <row r="92" spans="1:22" s="5" customFormat="1" ht="21.75" customHeight="1" x14ac:dyDescent="0.3">
      <c r="A92" s="17" t="s">
        <v>67</v>
      </c>
      <c r="B92" s="116">
        <v>207647.56</v>
      </c>
      <c r="C92" s="117">
        <v>51911.89</v>
      </c>
      <c r="D92" s="110"/>
      <c r="E92" s="126">
        <v>95293.11</v>
      </c>
      <c r="F92" s="124">
        <f>'[1]Monthly Payments'!$T$100</f>
        <v>191018.05000000002</v>
      </c>
      <c r="G92" s="130">
        <f t="shared" si="4"/>
        <v>329709.79000000004</v>
      </c>
      <c r="H92" s="137"/>
      <c r="I92" s="17" t="s">
        <v>67</v>
      </c>
      <c r="J92" s="31">
        <v>64488.11</v>
      </c>
      <c r="K92" s="7">
        <v>35617.360000000001</v>
      </c>
      <c r="L92" s="7">
        <v>8504.9599999999991</v>
      </c>
      <c r="M92" s="7">
        <v>7155.81</v>
      </c>
      <c r="N92" s="7">
        <v>17731.48</v>
      </c>
      <c r="O92" s="41">
        <v>25504.94</v>
      </c>
      <c r="P92" s="41">
        <v>23822.06</v>
      </c>
      <c r="Q92" s="74">
        <v>31703.96</v>
      </c>
      <c r="R92" s="4">
        <v>15919.77</v>
      </c>
      <c r="S92" s="7">
        <v>0</v>
      </c>
      <c r="T92" s="7">
        <v>47349.45</v>
      </c>
      <c r="U92" s="7">
        <v>51911.89</v>
      </c>
      <c r="V92" s="134">
        <f t="shared" si="3"/>
        <v>329709.79000000004</v>
      </c>
    </row>
    <row r="93" spans="1:22" s="5" customFormat="1" ht="21.75" customHeight="1" x14ac:dyDescent="0.3">
      <c r="A93" s="17" t="s">
        <v>69</v>
      </c>
      <c r="B93" s="116">
        <v>5020.83</v>
      </c>
      <c r="C93" s="117">
        <v>1255.21</v>
      </c>
      <c r="D93" s="108"/>
      <c r="E93" s="126">
        <v>11993.029999999999</v>
      </c>
      <c r="F93" s="124">
        <f>'[1]Monthly Payments'!$T$103</f>
        <v>21414.5</v>
      </c>
      <c r="G93" s="130">
        <f t="shared" si="4"/>
        <v>12622.75</v>
      </c>
      <c r="H93" s="137"/>
      <c r="I93" s="17" t="s">
        <v>69</v>
      </c>
      <c r="J93" s="31">
        <v>1142.95</v>
      </c>
      <c r="K93" s="7">
        <v>1583.76</v>
      </c>
      <c r="L93" s="7">
        <v>0</v>
      </c>
      <c r="M93" s="7">
        <v>14.82</v>
      </c>
      <c r="N93" s="7">
        <v>1584.11</v>
      </c>
      <c r="O93" s="41">
        <v>1142.3</v>
      </c>
      <c r="P93" s="41">
        <v>2062.2600000000002</v>
      </c>
      <c r="Q93" s="74">
        <v>758.42</v>
      </c>
      <c r="R93" s="4">
        <v>735.64</v>
      </c>
      <c r="S93" s="7">
        <v>0</v>
      </c>
      <c r="T93" s="7">
        <v>2343.2800000000002</v>
      </c>
      <c r="U93" s="7">
        <v>1255.21</v>
      </c>
      <c r="V93" s="134">
        <f t="shared" si="3"/>
        <v>12622.75</v>
      </c>
    </row>
    <row r="94" spans="1:22" s="5" customFormat="1" ht="21.75" customHeight="1" x14ac:dyDescent="0.3">
      <c r="A94" s="17" t="s">
        <v>70</v>
      </c>
      <c r="B94" s="116">
        <v>40208.06</v>
      </c>
      <c r="C94" s="117">
        <v>10052.02</v>
      </c>
      <c r="D94" s="108"/>
      <c r="E94" s="126">
        <v>21196.420000000002</v>
      </c>
      <c r="F94" s="124">
        <f>'[1]Monthly Payments'!$T$104</f>
        <v>46748.99</v>
      </c>
      <c r="G94" s="130">
        <f t="shared" si="4"/>
        <v>39415.199999999997</v>
      </c>
      <c r="H94" s="137"/>
      <c r="I94" s="17" t="s">
        <v>70</v>
      </c>
      <c r="J94" s="31">
        <v>0</v>
      </c>
      <c r="K94" s="7">
        <v>0</v>
      </c>
      <c r="L94" s="7">
        <v>78.75</v>
      </c>
      <c r="M94" s="7">
        <v>0</v>
      </c>
      <c r="N94" s="7">
        <v>0</v>
      </c>
      <c r="O94" s="41">
        <v>0</v>
      </c>
      <c r="P94" s="41">
        <v>13056.54</v>
      </c>
      <c r="Q94" s="74">
        <v>2861</v>
      </c>
      <c r="R94" s="4">
        <v>5233.21</v>
      </c>
      <c r="S94" s="7">
        <v>0</v>
      </c>
      <c r="T94" s="7">
        <v>8133.68</v>
      </c>
      <c r="U94" s="7">
        <v>10052.02</v>
      </c>
      <c r="V94" s="134">
        <f t="shared" si="3"/>
        <v>39415.199999999997</v>
      </c>
    </row>
    <row r="95" spans="1:22" s="5" customFormat="1" ht="21.75" customHeight="1" x14ac:dyDescent="0.3">
      <c r="A95" s="17" t="s">
        <v>71</v>
      </c>
      <c r="B95" s="116">
        <v>48725.11</v>
      </c>
      <c r="C95" s="117">
        <v>12181.28</v>
      </c>
      <c r="D95" s="110"/>
      <c r="E95" s="126">
        <v>74596.58</v>
      </c>
      <c r="F95" s="124">
        <f>'[1]Monthly Payments'!$T$105</f>
        <v>95353.069999999992</v>
      </c>
      <c r="G95" s="130">
        <f t="shared" si="4"/>
        <v>166965.52999999997</v>
      </c>
      <c r="H95" s="137"/>
      <c r="I95" s="17" t="s">
        <v>71</v>
      </c>
      <c r="J95" s="31">
        <v>16645.169999999998</v>
      </c>
      <c r="K95" s="7">
        <v>18140.12</v>
      </c>
      <c r="L95" s="7">
        <v>478.14</v>
      </c>
      <c r="M95" s="7">
        <v>766.89</v>
      </c>
      <c r="N95" s="7">
        <v>8971.9599999999991</v>
      </c>
      <c r="O95" s="41">
        <v>7556.07</v>
      </c>
      <c r="P95" s="41">
        <v>8972.8799999999992</v>
      </c>
      <c r="Q95" s="74">
        <v>9748</v>
      </c>
      <c r="R95" s="4">
        <v>21072.46</v>
      </c>
      <c r="S95" s="7">
        <v>0</v>
      </c>
      <c r="T95" s="7">
        <v>62432.56</v>
      </c>
      <c r="U95" s="7">
        <v>12181.28</v>
      </c>
      <c r="V95" s="134">
        <f t="shared" si="3"/>
        <v>166965.52999999997</v>
      </c>
    </row>
    <row r="96" spans="1:22" s="5" customFormat="1" ht="21.75" customHeight="1" x14ac:dyDescent="0.3">
      <c r="A96" s="17" t="s">
        <v>72</v>
      </c>
      <c r="B96" s="116">
        <v>5197.1099999999997</v>
      </c>
      <c r="C96" s="117">
        <v>1299.28</v>
      </c>
      <c r="D96" s="109"/>
      <c r="E96" s="126">
        <v>22852.63</v>
      </c>
      <c r="F96" s="124">
        <f>'[1]Monthly Payments'!$T$106</f>
        <v>62471.96</v>
      </c>
      <c r="G96" s="130">
        <f t="shared" si="4"/>
        <v>21236.89</v>
      </c>
      <c r="H96" s="137"/>
      <c r="I96" s="17" t="s">
        <v>72</v>
      </c>
      <c r="J96" s="31">
        <v>5654.13</v>
      </c>
      <c r="K96" s="7">
        <v>4796.13</v>
      </c>
      <c r="L96" s="7">
        <v>0</v>
      </c>
      <c r="M96" s="7">
        <v>377.25</v>
      </c>
      <c r="N96" s="7">
        <v>643.54999999999995</v>
      </c>
      <c r="O96" s="41">
        <v>920.82</v>
      </c>
      <c r="P96" s="41">
        <v>1467.98</v>
      </c>
      <c r="Q96" s="41">
        <v>1058.01</v>
      </c>
      <c r="R96" s="4">
        <v>2371.2199999999998</v>
      </c>
      <c r="S96" s="7">
        <v>0</v>
      </c>
      <c r="T96" s="7">
        <v>2648.52</v>
      </c>
      <c r="U96" s="7">
        <v>1299.28</v>
      </c>
      <c r="V96" s="134">
        <f t="shared" si="3"/>
        <v>21236.89</v>
      </c>
    </row>
    <row r="97" spans="1:22" s="5" customFormat="1" ht="21.75" customHeight="1" x14ac:dyDescent="0.3">
      <c r="A97" s="17" t="s">
        <v>73</v>
      </c>
      <c r="B97" s="116">
        <v>2162.7199999999998</v>
      </c>
      <c r="C97" s="117">
        <v>540.67999999999995</v>
      </c>
      <c r="D97" s="109"/>
      <c r="E97" s="126">
        <v>0</v>
      </c>
      <c r="F97" s="124">
        <v>0</v>
      </c>
      <c r="G97" s="130">
        <f t="shared" si="4"/>
        <v>3639.2999999999997</v>
      </c>
      <c r="H97" s="137"/>
      <c r="I97" s="17" t="s">
        <v>73</v>
      </c>
      <c r="J97" s="31">
        <v>0</v>
      </c>
      <c r="K97" s="7">
        <v>0</v>
      </c>
      <c r="L97" s="7">
        <v>0</v>
      </c>
      <c r="M97" s="7">
        <v>0</v>
      </c>
      <c r="N97" s="7">
        <v>0</v>
      </c>
      <c r="O97" s="41">
        <v>0</v>
      </c>
      <c r="P97" s="41">
        <v>0</v>
      </c>
      <c r="Q97" s="41">
        <v>0</v>
      </c>
      <c r="R97" s="4">
        <v>344.62</v>
      </c>
      <c r="S97" s="7">
        <v>0</v>
      </c>
      <c r="T97" s="7">
        <v>2754</v>
      </c>
      <c r="U97" s="7">
        <v>540.67999999999995</v>
      </c>
      <c r="V97" s="134">
        <f t="shared" si="3"/>
        <v>3639.2999999999997</v>
      </c>
    </row>
    <row r="98" spans="1:22" s="5" customFormat="1" ht="21.75" customHeight="1" x14ac:dyDescent="0.3">
      <c r="A98" s="17" t="s">
        <v>74</v>
      </c>
      <c r="B98" s="116">
        <v>8773.82</v>
      </c>
      <c r="C98" s="117">
        <v>2193.46</v>
      </c>
      <c r="D98" s="108"/>
      <c r="E98" s="126">
        <v>14057.03</v>
      </c>
      <c r="F98" s="124">
        <f>'[1]Monthly Payments'!$T$108</f>
        <v>44460.44</v>
      </c>
      <c r="G98" s="130">
        <f t="shared" si="4"/>
        <v>41541.770000000004</v>
      </c>
      <c r="H98" s="137"/>
      <c r="I98" s="17" t="s">
        <v>74</v>
      </c>
      <c r="J98" s="31">
        <v>5506.72</v>
      </c>
      <c r="K98" s="7">
        <v>6560.31</v>
      </c>
      <c r="L98" s="7">
        <v>621.98</v>
      </c>
      <c r="M98" s="7">
        <v>562.5</v>
      </c>
      <c r="N98" s="7">
        <v>4257.18</v>
      </c>
      <c r="O98" s="41">
        <v>4769.6899999999996</v>
      </c>
      <c r="P98" s="41">
        <v>3146.4</v>
      </c>
      <c r="Q98" s="74">
        <v>4358.75</v>
      </c>
      <c r="R98" s="4">
        <v>3082.52</v>
      </c>
      <c r="S98" s="7">
        <v>286.88</v>
      </c>
      <c r="T98" s="7">
        <v>6195.38</v>
      </c>
      <c r="U98" s="7">
        <v>2193.46</v>
      </c>
      <c r="V98" s="134">
        <f t="shared" si="3"/>
        <v>41541.770000000004</v>
      </c>
    </row>
    <row r="99" spans="1:22" s="5" customFormat="1" ht="21.75" customHeight="1" thickBot="1" x14ac:dyDescent="0.35">
      <c r="A99" s="17" t="s">
        <v>75</v>
      </c>
      <c r="B99" s="119">
        <v>8893.76</v>
      </c>
      <c r="C99" s="118">
        <v>2223.44</v>
      </c>
      <c r="D99" s="107"/>
      <c r="E99" s="126">
        <v>18905.669999999998</v>
      </c>
      <c r="F99" s="124">
        <f>'[1]Monthly Payments'!$T$109</f>
        <v>8401</v>
      </c>
      <c r="G99" s="130">
        <f t="shared" si="4"/>
        <v>7327.16</v>
      </c>
      <c r="H99" s="137"/>
      <c r="I99" s="46" t="s">
        <v>75</v>
      </c>
      <c r="J99" s="32">
        <v>888.16</v>
      </c>
      <c r="K99" s="33">
        <v>2945.22</v>
      </c>
      <c r="L99" s="33">
        <v>202.5</v>
      </c>
      <c r="M99" s="33">
        <v>1067.8399999999999</v>
      </c>
      <c r="N99" s="33">
        <v>0</v>
      </c>
      <c r="O99" s="42">
        <v>0</v>
      </c>
      <c r="P99" s="42">
        <v>0</v>
      </c>
      <c r="Q99" s="76">
        <v>0</v>
      </c>
      <c r="R99" s="16">
        <v>0</v>
      </c>
      <c r="S99" s="33">
        <v>0</v>
      </c>
      <c r="T99" s="155">
        <v>0</v>
      </c>
      <c r="U99" s="155">
        <v>2223.44</v>
      </c>
      <c r="V99" s="134">
        <f t="shared" si="3"/>
        <v>7327.16</v>
      </c>
    </row>
    <row r="100" spans="1:22" s="6" customFormat="1" ht="21.75" customHeight="1" thickBot="1" x14ac:dyDescent="0.35">
      <c r="A100" s="34" t="s">
        <v>1</v>
      </c>
      <c r="B100" s="120">
        <f>SUM(B12:B99)</f>
        <v>3977517.7499999995</v>
      </c>
      <c r="C100" s="121">
        <f>SUM(C12:C99)</f>
        <v>994379.45</v>
      </c>
      <c r="D100" s="113"/>
      <c r="E100" s="128">
        <f>SUM(E12:E99)</f>
        <v>4612844.24</v>
      </c>
      <c r="F100" s="125">
        <f>SUM(F12:F99)</f>
        <v>8616700.0700000003</v>
      </c>
      <c r="G100" s="131">
        <f>SUM(G12:G99)</f>
        <v>9197424.709999999</v>
      </c>
      <c r="H100" s="153"/>
      <c r="I100" s="45" t="s">
        <v>1</v>
      </c>
      <c r="J100" s="100">
        <f t="shared" ref="J100:V100" si="5">SUM(J12:J99)</f>
        <v>1277922.0499999998</v>
      </c>
      <c r="K100" s="75">
        <f t="shared" si="5"/>
        <v>942031.74</v>
      </c>
      <c r="L100" s="75">
        <f t="shared" si="5"/>
        <v>343372.75</v>
      </c>
      <c r="M100" s="75">
        <f t="shared" si="5"/>
        <v>236098.61999999994</v>
      </c>
      <c r="N100" s="75">
        <f t="shared" si="5"/>
        <v>598154.06000000017</v>
      </c>
      <c r="O100" s="101">
        <f t="shared" si="5"/>
        <v>681023.57</v>
      </c>
      <c r="P100" s="101">
        <f t="shared" si="5"/>
        <v>658996.8600000001</v>
      </c>
      <c r="Q100" s="75">
        <f t="shared" si="5"/>
        <v>864211.12000000023</v>
      </c>
      <c r="R100" s="75">
        <f t="shared" si="5"/>
        <v>800190.74999999965</v>
      </c>
      <c r="S100" s="75">
        <f t="shared" si="5"/>
        <v>226082.74000000008</v>
      </c>
      <c r="T100" s="156">
        <f t="shared" si="5"/>
        <v>1574961.0000000002</v>
      </c>
      <c r="U100" s="157">
        <f>SUM(U12:U99)</f>
        <v>994379.45</v>
      </c>
      <c r="V100" s="135">
        <f t="shared" si="5"/>
        <v>9197424.709999999</v>
      </c>
    </row>
    <row r="101" spans="1:22" s="149" customFormat="1" ht="21.75" customHeight="1" thickTop="1" x14ac:dyDescent="0.3">
      <c r="A101" s="151"/>
      <c r="B101" s="48"/>
      <c r="C101" s="48"/>
      <c r="D101" s="48"/>
      <c r="E101" s="152"/>
      <c r="F101" s="152"/>
      <c r="G101" s="152"/>
      <c r="H101" s="151"/>
      <c r="I101" s="15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</row>
  </sheetData>
  <sheetProtection password="FD6B" sheet="1" objects="1" scenarios="1" selectLockedCells="1" selectUnlockedCells="1"/>
  <mergeCells count="7">
    <mergeCell ref="H6:V6"/>
    <mergeCell ref="E7:G7"/>
    <mergeCell ref="A1:G1"/>
    <mergeCell ref="A3:G3"/>
    <mergeCell ref="A4:G4"/>
    <mergeCell ref="A5:G5"/>
    <mergeCell ref="A2:G2"/>
  </mergeCells>
  <phoneticPr fontId="0" type="noConversion"/>
  <printOptions horizontalCentered="1" gridLines="1"/>
  <pageMargins left="0.2" right="0.2" top="0.18" bottom="0.18" header="0.16" footer="0.16"/>
  <pageSetup paperSize="5" scale="65" fitToHeight="0" orientation="landscape" r:id="rId1"/>
  <headerFooter alignWithMargins="0">
    <oddFooter>&amp;L&amp;F&amp;C&amp;A&amp;R&amp;P of &amp;N</oddFooter>
  </headerFooter>
  <rowBreaks count="3" manualBreakCount="3">
    <brk id="39" max="16383" man="1"/>
    <brk id="67" max="16383" man="1"/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"/>
  <sheetViews>
    <sheetView workbookViewId="0">
      <selection activeCell="D20" sqref="D20"/>
    </sheetView>
  </sheetViews>
  <sheetFormatPr defaultColWidth="9.109375" defaultRowHeight="13.8" x14ac:dyDescent="0.3"/>
  <cols>
    <col min="1" max="1" width="13.109375" style="2" bestFit="1" customWidth="1"/>
    <col min="2" max="2" width="13.109375" style="15" customWidth="1"/>
    <col min="3" max="3" width="2.33203125" style="15" customWidth="1"/>
    <col min="4" max="4" width="11.109375" style="2" customWidth="1"/>
    <col min="5" max="5" width="10.5546875" style="2" customWidth="1"/>
    <col min="6" max="6" width="12.5546875" style="2" customWidth="1"/>
    <col min="7" max="7" width="14.33203125" style="2" customWidth="1"/>
    <col min="8" max="8" width="12.6640625" style="2" customWidth="1"/>
    <col min="9" max="9" width="11.5546875" style="2" customWidth="1"/>
    <col min="10" max="10" width="14.33203125" style="2" customWidth="1"/>
    <col min="11" max="11" width="15.6640625" style="2" customWidth="1"/>
    <col min="12" max="12" width="2.44140625" style="2" customWidth="1"/>
    <col min="13" max="13" width="13.33203125" style="2" customWidth="1"/>
    <col min="14" max="16384" width="9.109375" style="2"/>
  </cols>
  <sheetData>
    <row r="1" spans="1:13" s="1" customFormat="1" ht="15.75" customHeight="1" x14ac:dyDescent="0.3">
      <c r="A1" s="186" t="s">
        <v>116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</row>
    <row r="2" spans="1:13" s="1" customFormat="1" ht="15.75" customHeight="1" x14ac:dyDescent="0.3">
      <c r="A2" s="175" t="s">
        <v>150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3" s="1" customFormat="1" ht="15.75" customHeight="1" x14ac:dyDescent="0.3">
      <c r="A3" s="175" t="s">
        <v>101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3" s="1" customFormat="1" ht="15.75" customHeight="1" x14ac:dyDescent="0.3">
      <c r="A4" s="177" t="s">
        <v>157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</row>
    <row r="5" spans="1:13" s="1" customFormat="1" ht="15.75" customHeight="1" thickBot="1" x14ac:dyDescent="0.35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</row>
    <row r="6" spans="1:13" ht="14.4" thickBot="1" x14ac:dyDescent="0.35">
      <c r="A6" s="3"/>
      <c r="B6" s="49"/>
      <c r="C6" s="55"/>
      <c r="D6" s="183" t="s">
        <v>120</v>
      </c>
      <c r="E6" s="184"/>
      <c r="F6" s="184"/>
      <c r="G6" s="184"/>
      <c r="H6" s="184"/>
      <c r="I6" s="184"/>
      <c r="J6" s="184"/>
      <c r="K6" s="185"/>
      <c r="L6" s="64"/>
      <c r="M6" s="73"/>
    </row>
    <row r="7" spans="1:13" ht="44.25" customHeight="1" thickBot="1" x14ac:dyDescent="0.35">
      <c r="A7" s="23"/>
      <c r="B7" s="52" t="s">
        <v>156</v>
      </c>
      <c r="C7" s="68"/>
      <c r="E7" s="43"/>
      <c r="F7" s="43"/>
      <c r="G7" s="43"/>
      <c r="H7" s="43"/>
      <c r="I7" s="43"/>
      <c r="J7" s="43"/>
      <c r="K7" s="58" t="s">
        <v>117</v>
      </c>
      <c r="L7" s="65"/>
      <c r="M7" s="65"/>
    </row>
    <row r="8" spans="1:13" ht="13.5" customHeight="1" thickBot="1" x14ac:dyDescent="0.35">
      <c r="A8" s="12"/>
      <c r="B8" s="63"/>
      <c r="C8" s="70"/>
      <c r="D8" s="62"/>
      <c r="E8" s="53"/>
      <c r="F8" s="26"/>
      <c r="G8" s="26"/>
      <c r="H8" s="26"/>
      <c r="I8" s="26"/>
      <c r="J8" s="26"/>
      <c r="K8" s="96"/>
      <c r="L8" s="62"/>
      <c r="M8" s="78"/>
    </row>
    <row r="9" spans="1:13" ht="61.8" thickBot="1" x14ac:dyDescent="0.35">
      <c r="A9" s="22" t="s">
        <v>105</v>
      </c>
      <c r="B9" s="147" t="s">
        <v>151</v>
      </c>
      <c r="C9" s="69"/>
      <c r="D9" s="65" t="s">
        <v>152</v>
      </c>
      <c r="E9" s="158" t="s">
        <v>155</v>
      </c>
      <c r="F9" s="158"/>
      <c r="G9" s="158"/>
      <c r="H9" s="158"/>
      <c r="I9" s="158"/>
      <c r="J9" s="158"/>
      <c r="K9" s="159" t="s">
        <v>153</v>
      </c>
      <c r="L9" s="66"/>
      <c r="M9" s="160" t="s">
        <v>154</v>
      </c>
    </row>
    <row r="10" spans="1:13" ht="15" customHeight="1" x14ac:dyDescent="0.3">
      <c r="A10" s="95"/>
      <c r="B10" s="14"/>
      <c r="C10" s="14"/>
      <c r="D10" s="161"/>
      <c r="E10" s="161"/>
      <c r="F10" s="161"/>
      <c r="G10" s="161"/>
      <c r="H10" s="161"/>
      <c r="I10" s="161"/>
      <c r="J10" s="161"/>
      <c r="K10" s="161"/>
      <c r="L10" s="14"/>
      <c r="M10" s="162"/>
    </row>
    <row r="11" spans="1:13" ht="17.25" customHeight="1" x14ac:dyDescent="0.3">
      <c r="A11" s="35" t="s">
        <v>0</v>
      </c>
      <c r="B11" s="39"/>
      <c r="C11" s="56"/>
      <c r="D11" s="20"/>
      <c r="E11" s="20"/>
      <c r="F11" s="20"/>
      <c r="G11" s="20"/>
      <c r="H11" s="20"/>
      <c r="I11" s="39"/>
      <c r="J11" s="20"/>
      <c r="K11" s="20"/>
      <c r="L11" s="67"/>
      <c r="M11" s="163"/>
    </row>
    <row r="12" spans="1:13" s="5" customFormat="1" ht="21.75" customHeight="1" x14ac:dyDescent="0.3">
      <c r="A12" s="17" t="s">
        <v>2</v>
      </c>
      <c r="B12" s="71">
        <v>35180.050000000003</v>
      </c>
      <c r="C12" s="57"/>
      <c r="D12" s="54">
        <v>0</v>
      </c>
      <c r="E12" s="54"/>
      <c r="F12" s="54"/>
      <c r="G12" s="54"/>
      <c r="H12" s="54"/>
      <c r="I12" s="54"/>
      <c r="J12" s="54"/>
      <c r="K12" s="60">
        <f t="shared" ref="K12:K45" si="0">SUM(D12:J12)</f>
        <v>0</v>
      </c>
      <c r="L12" s="59"/>
      <c r="M12" s="85">
        <v>0</v>
      </c>
    </row>
    <row r="13" spans="1:13" s="5" customFormat="1" ht="21.75" customHeight="1" x14ac:dyDescent="0.3">
      <c r="A13" s="17" t="s">
        <v>3</v>
      </c>
      <c r="B13" s="71">
        <v>53420.33</v>
      </c>
      <c r="C13" s="57"/>
      <c r="D13" s="54">
        <v>0</v>
      </c>
      <c r="E13" s="54"/>
      <c r="F13" s="54"/>
      <c r="G13" s="54"/>
      <c r="H13" s="54"/>
      <c r="I13" s="54"/>
      <c r="J13" s="54"/>
      <c r="K13" s="60">
        <f t="shared" si="0"/>
        <v>0</v>
      </c>
      <c r="L13" s="59"/>
      <c r="M13" s="85">
        <v>0</v>
      </c>
    </row>
    <row r="14" spans="1:13" s="5" customFormat="1" ht="21.75" customHeight="1" x14ac:dyDescent="0.3">
      <c r="A14" s="17" t="s">
        <v>4</v>
      </c>
      <c r="B14" s="71">
        <v>12145.98</v>
      </c>
      <c r="C14" s="57"/>
      <c r="D14" s="54">
        <v>0</v>
      </c>
      <c r="E14" s="54"/>
      <c r="F14" s="54"/>
      <c r="G14" s="54"/>
      <c r="H14" s="54"/>
      <c r="I14" s="54"/>
      <c r="J14" s="54"/>
      <c r="K14" s="60">
        <f t="shared" si="0"/>
        <v>0</v>
      </c>
      <c r="L14" s="59"/>
      <c r="M14" s="85">
        <v>0</v>
      </c>
    </row>
    <row r="15" spans="1:13" s="5" customFormat="1" ht="21.75" customHeight="1" x14ac:dyDescent="0.3">
      <c r="A15" s="17" t="s">
        <v>5</v>
      </c>
      <c r="B15" s="71">
        <v>81329.69</v>
      </c>
      <c r="C15" s="57"/>
      <c r="D15" s="54">
        <v>0</v>
      </c>
      <c r="E15" s="41"/>
      <c r="F15" s="7"/>
      <c r="G15" s="7"/>
      <c r="H15" s="7"/>
      <c r="I15" s="41"/>
      <c r="J15" s="41"/>
      <c r="K15" s="60">
        <f t="shared" si="0"/>
        <v>0</v>
      </c>
      <c r="L15" s="59"/>
      <c r="M15" s="85">
        <v>0</v>
      </c>
    </row>
    <row r="16" spans="1:13" s="5" customFormat="1" ht="21.75" customHeight="1" x14ac:dyDescent="0.3">
      <c r="A16" s="17" t="s">
        <v>6</v>
      </c>
      <c r="B16" s="71">
        <v>918426.34</v>
      </c>
      <c r="C16" s="57"/>
      <c r="D16" s="54">
        <v>0</v>
      </c>
      <c r="E16" s="41"/>
      <c r="F16" s="7"/>
      <c r="G16" s="7"/>
      <c r="H16" s="7"/>
      <c r="I16" s="41"/>
      <c r="J16" s="41"/>
      <c r="K16" s="60">
        <f t="shared" si="0"/>
        <v>0</v>
      </c>
      <c r="L16" s="59"/>
      <c r="M16" s="85">
        <v>0</v>
      </c>
    </row>
    <row r="17" spans="1:13" s="5" customFormat="1" ht="21.75" customHeight="1" x14ac:dyDescent="0.3">
      <c r="A17" s="17" t="s">
        <v>7</v>
      </c>
      <c r="B17" s="71">
        <v>78147.56</v>
      </c>
      <c r="C17" s="57"/>
      <c r="D17" s="54">
        <v>0</v>
      </c>
      <c r="E17" s="41"/>
      <c r="F17" s="7"/>
      <c r="G17" s="7"/>
      <c r="H17" s="7"/>
      <c r="I17" s="41"/>
      <c r="J17" s="41"/>
      <c r="K17" s="60">
        <f t="shared" si="0"/>
        <v>0</v>
      </c>
      <c r="L17" s="59"/>
      <c r="M17" s="85">
        <v>0</v>
      </c>
    </row>
    <row r="18" spans="1:13" s="5" customFormat="1" ht="21.75" customHeight="1" x14ac:dyDescent="0.3">
      <c r="A18" s="17" t="s">
        <v>76</v>
      </c>
      <c r="B18" s="71">
        <v>33543.18</v>
      </c>
      <c r="C18" s="57"/>
      <c r="D18" s="54">
        <v>0</v>
      </c>
      <c r="E18" s="7"/>
      <c r="F18" s="7"/>
      <c r="G18" s="7"/>
      <c r="H18" s="7"/>
      <c r="I18" s="41"/>
      <c r="J18" s="41"/>
      <c r="K18" s="60">
        <f t="shared" si="0"/>
        <v>0</v>
      </c>
      <c r="L18" s="59"/>
      <c r="M18" s="85">
        <v>0</v>
      </c>
    </row>
    <row r="19" spans="1:13" s="5" customFormat="1" ht="21.75" customHeight="1" x14ac:dyDescent="0.3">
      <c r="A19" s="17" t="s">
        <v>8</v>
      </c>
      <c r="B19" s="71">
        <v>18918.560000000001</v>
      </c>
      <c r="C19" s="57"/>
      <c r="D19" s="54">
        <v>0</v>
      </c>
      <c r="E19" s="41"/>
      <c r="F19" s="7"/>
      <c r="G19" s="7"/>
      <c r="H19" s="7"/>
      <c r="I19" s="41"/>
      <c r="J19" s="41"/>
      <c r="K19" s="60">
        <f t="shared" si="0"/>
        <v>0</v>
      </c>
      <c r="L19" s="59"/>
      <c r="M19" s="85">
        <v>0</v>
      </c>
    </row>
    <row r="20" spans="1:13" s="5" customFormat="1" ht="21.75" customHeight="1" x14ac:dyDescent="0.3">
      <c r="A20" s="17" t="s">
        <v>9</v>
      </c>
      <c r="B20" s="71">
        <v>7719.39</v>
      </c>
      <c r="C20" s="57"/>
      <c r="D20" s="54">
        <v>0</v>
      </c>
      <c r="E20" s="41"/>
      <c r="F20" s="7"/>
      <c r="G20" s="7"/>
      <c r="H20" s="7"/>
      <c r="I20" s="41"/>
      <c r="J20" s="41"/>
      <c r="K20" s="60">
        <f t="shared" si="0"/>
        <v>0</v>
      </c>
      <c r="L20" s="59"/>
      <c r="M20" s="85">
        <v>0</v>
      </c>
    </row>
    <row r="21" spans="1:13" s="5" customFormat="1" ht="21.75" customHeight="1" x14ac:dyDescent="0.3">
      <c r="A21" s="17" t="s">
        <v>10</v>
      </c>
      <c r="B21" s="71">
        <v>398493.45</v>
      </c>
      <c r="C21" s="57"/>
      <c r="D21" s="54">
        <v>0</v>
      </c>
      <c r="E21" s="41"/>
      <c r="F21" s="7"/>
      <c r="G21" s="7"/>
      <c r="H21" s="7"/>
      <c r="I21" s="41"/>
      <c r="J21" s="41"/>
      <c r="K21" s="60">
        <f t="shared" si="0"/>
        <v>0</v>
      </c>
      <c r="L21" s="59"/>
      <c r="M21" s="85">
        <v>0</v>
      </c>
    </row>
    <row r="22" spans="1:13" s="5" customFormat="1" ht="21.75" customHeight="1" x14ac:dyDescent="0.3">
      <c r="A22" s="17" t="s">
        <v>11</v>
      </c>
      <c r="B22" s="71">
        <v>7085.06</v>
      </c>
      <c r="C22" s="57"/>
      <c r="D22" s="54">
        <v>0</v>
      </c>
      <c r="E22" s="41"/>
      <c r="F22" s="7"/>
      <c r="G22" s="7"/>
      <c r="H22" s="7"/>
      <c r="I22" s="41"/>
      <c r="J22" s="41"/>
      <c r="K22" s="60">
        <f t="shared" si="0"/>
        <v>0</v>
      </c>
      <c r="L22" s="59"/>
      <c r="M22" s="85">
        <v>0</v>
      </c>
    </row>
    <row r="23" spans="1:13" s="5" customFormat="1" ht="21.75" customHeight="1" x14ac:dyDescent="0.3">
      <c r="A23" s="17" t="s">
        <v>12</v>
      </c>
      <c r="B23" s="71">
        <v>37008.300000000003</v>
      </c>
      <c r="C23" s="57"/>
      <c r="D23" s="54">
        <v>0</v>
      </c>
      <c r="E23" s="41"/>
      <c r="F23" s="7"/>
      <c r="G23" s="7"/>
      <c r="H23" s="7"/>
      <c r="I23" s="41"/>
      <c r="J23" s="41"/>
      <c r="K23" s="60">
        <f t="shared" si="0"/>
        <v>0</v>
      </c>
      <c r="L23" s="59"/>
      <c r="M23" s="85">
        <v>0</v>
      </c>
    </row>
    <row r="24" spans="1:13" s="5" customFormat="1" ht="21.75" customHeight="1" x14ac:dyDescent="0.3">
      <c r="A24" s="17" t="s">
        <v>13</v>
      </c>
      <c r="B24" s="71">
        <v>185214.47</v>
      </c>
      <c r="C24" s="57"/>
      <c r="D24" s="54">
        <v>0</v>
      </c>
      <c r="E24" s="41"/>
      <c r="F24" s="7"/>
      <c r="G24" s="7"/>
      <c r="H24" s="7"/>
      <c r="I24" s="41"/>
      <c r="J24" s="41"/>
      <c r="K24" s="60">
        <f t="shared" si="0"/>
        <v>0</v>
      </c>
      <c r="L24" s="59"/>
      <c r="M24" s="85">
        <v>0</v>
      </c>
    </row>
    <row r="25" spans="1:13" s="5" customFormat="1" ht="21.75" customHeight="1" x14ac:dyDescent="0.3">
      <c r="A25" s="17" t="s">
        <v>14</v>
      </c>
      <c r="B25" s="71">
        <v>151630.12</v>
      </c>
      <c r="C25" s="57"/>
      <c r="D25" s="54">
        <v>0</v>
      </c>
      <c r="E25" s="41"/>
      <c r="F25" s="7"/>
      <c r="G25" s="7"/>
      <c r="H25" s="7"/>
      <c r="I25" s="41"/>
      <c r="J25" s="41"/>
      <c r="K25" s="60">
        <f t="shared" si="0"/>
        <v>0</v>
      </c>
      <c r="L25" s="59"/>
      <c r="M25" s="85">
        <v>0</v>
      </c>
    </row>
    <row r="26" spans="1:13" s="5" customFormat="1" ht="21.75" customHeight="1" x14ac:dyDescent="0.3">
      <c r="A26" s="17" t="s">
        <v>15</v>
      </c>
      <c r="B26" s="71">
        <v>28691.09</v>
      </c>
      <c r="C26" s="57"/>
      <c r="D26" s="54">
        <v>0</v>
      </c>
      <c r="E26" s="41"/>
      <c r="F26" s="7"/>
      <c r="G26" s="7"/>
      <c r="H26" s="7"/>
      <c r="I26" s="41"/>
      <c r="J26" s="41"/>
      <c r="K26" s="60">
        <f t="shared" si="0"/>
        <v>0</v>
      </c>
      <c r="L26" s="59"/>
      <c r="M26" s="85">
        <v>0</v>
      </c>
    </row>
    <row r="27" spans="1:13" s="5" customFormat="1" ht="21.75" customHeight="1" x14ac:dyDescent="0.3">
      <c r="A27" s="17" t="s">
        <v>16</v>
      </c>
      <c r="B27" s="71">
        <v>22939.56</v>
      </c>
      <c r="C27" s="57"/>
      <c r="D27" s="54">
        <v>0</v>
      </c>
      <c r="E27" s="41"/>
      <c r="F27" s="7"/>
      <c r="G27" s="7"/>
      <c r="H27" s="7"/>
      <c r="I27" s="41"/>
      <c r="J27" s="41"/>
      <c r="K27" s="60">
        <f t="shared" si="0"/>
        <v>0</v>
      </c>
      <c r="L27" s="59"/>
      <c r="M27" s="85">
        <v>0</v>
      </c>
    </row>
    <row r="28" spans="1:13" s="5" customFormat="1" ht="21.75" customHeight="1" x14ac:dyDescent="0.3">
      <c r="A28" s="17" t="s">
        <v>17</v>
      </c>
      <c r="B28" s="71">
        <v>179462.86</v>
      </c>
      <c r="C28" s="57"/>
      <c r="D28" s="54">
        <v>0</v>
      </c>
      <c r="E28" s="41"/>
      <c r="F28" s="7"/>
      <c r="G28" s="7"/>
      <c r="H28" s="7"/>
      <c r="I28" s="41"/>
      <c r="J28" s="41"/>
      <c r="K28" s="60">
        <f t="shared" si="0"/>
        <v>0</v>
      </c>
      <c r="L28" s="59"/>
      <c r="M28" s="85">
        <v>0</v>
      </c>
    </row>
    <row r="29" spans="1:13" s="5" customFormat="1" ht="21.75" customHeight="1" x14ac:dyDescent="0.3">
      <c r="A29" s="17" t="s">
        <v>18</v>
      </c>
      <c r="B29" s="71">
        <v>52728.62</v>
      </c>
      <c r="C29" s="57"/>
      <c r="D29" s="54">
        <v>0</v>
      </c>
      <c r="E29" s="41"/>
      <c r="F29" s="7"/>
      <c r="G29" s="7"/>
      <c r="H29" s="7"/>
      <c r="I29" s="41"/>
      <c r="J29" s="41"/>
      <c r="K29" s="60">
        <f t="shared" si="0"/>
        <v>0</v>
      </c>
      <c r="L29" s="59"/>
      <c r="M29" s="85">
        <v>0</v>
      </c>
    </row>
    <row r="30" spans="1:13" s="5" customFormat="1" ht="21.75" customHeight="1" x14ac:dyDescent="0.3">
      <c r="A30" s="17" t="s">
        <v>19</v>
      </c>
      <c r="B30" s="71">
        <v>8653.11</v>
      </c>
      <c r="C30" s="57"/>
      <c r="D30" s="54">
        <v>0</v>
      </c>
      <c r="E30" s="41"/>
      <c r="F30" s="7"/>
      <c r="G30" s="7"/>
      <c r="H30" s="7"/>
      <c r="I30" s="41"/>
      <c r="J30" s="41"/>
      <c r="K30" s="60">
        <f t="shared" si="0"/>
        <v>0</v>
      </c>
      <c r="L30" s="59"/>
      <c r="M30" s="85">
        <v>0</v>
      </c>
    </row>
    <row r="31" spans="1:13" s="5" customFormat="1" ht="21.75" customHeight="1" x14ac:dyDescent="0.3">
      <c r="A31" s="17" t="s">
        <v>20</v>
      </c>
      <c r="B31" s="71">
        <v>58688.82</v>
      </c>
      <c r="C31" s="57"/>
      <c r="D31" s="54">
        <v>0</v>
      </c>
      <c r="E31" s="41"/>
      <c r="F31" s="7"/>
      <c r="G31" s="7"/>
      <c r="H31" s="7"/>
      <c r="I31" s="41"/>
      <c r="J31" s="41"/>
      <c r="K31" s="60">
        <f t="shared" si="0"/>
        <v>0</v>
      </c>
      <c r="L31" s="59"/>
      <c r="M31" s="85">
        <v>0</v>
      </c>
    </row>
    <row r="32" spans="1:13" s="5" customFormat="1" ht="21.75" customHeight="1" x14ac:dyDescent="0.3">
      <c r="A32" s="17" t="s">
        <v>21</v>
      </c>
      <c r="B32" s="71">
        <v>193463.02</v>
      </c>
      <c r="C32" s="57"/>
      <c r="D32" s="54">
        <v>0</v>
      </c>
      <c r="E32" s="41"/>
      <c r="F32" s="7"/>
      <c r="G32" s="7"/>
      <c r="H32" s="7"/>
      <c r="I32" s="41"/>
      <c r="J32" s="41"/>
      <c r="K32" s="60">
        <f t="shared" si="0"/>
        <v>0</v>
      </c>
      <c r="L32" s="59"/>
      <c r="M32" s="85">
        <v>0</v>
      </c>
    </row>
    <row r="33" spans="1:13" s="5" customFormat="1" ht="21.75" customHeight="1" x14ac:dyDescent="0.3">
      <c r="A33" s="17" t="s">
        <v>22</v>
      </c>
      <c r="B33" s="71">
        <v>69780.39</v>
      </c>
      <c r="C33" s="57"/>
      <c r="D33" s="54">
        <v>0</v>
      </c>
      <c r="E33" s="41"/>
      <c r="F33" s="7"/>
      <c r="G33" s="7"/>
      <c r="H33" s="7"/>
      <c r="I33" s="41"/>
      <c r="J33" s="41"/>
      <c r="K33" s="60">
        <f t="shared" si="0"/>
        <v>0</v>
      </c>
      <c r="L33" s="59"/>
      <c r="M33" s="85">
        <v>0</v>
      </c>
    </row>
    <row r="34" spans="1:13" s="5" customFormat="1" ht="21.75" customHeight="1" x14ac:dyDescent="0.3">
      <c r="A34" s="17" t="s">
        <v>79</v>
      </c>
      <c r="B34" s="71">
        <v>195054.75</v>
      </c>
      <c r="C34" s="57"/>
      <c r="D34" s="54">
        <v>0</v>
      </c>
      <c r="E34" s="41"/>
      <c r="F34" s="7"/>
      <c r="G34" s="7"/>
      <c r="H34" s="7"/>
      <c r="I34" s="41"/>
      <c r="J34" s="41"/>
      <c r="K34" s="60">
        <f t="shared" si="0"/>
        <v>0</v>
      </c>
      <c r="L34" s="59"/>
      <c r="M34" s="85">
        <v>0</v>
      </c>
    </row>
    <row r="35" spans="1:13" s="5" customFormat="1" ht="21.75" customHeight="1" x14ac:dyDescent="0.3">
      <c r="A35" s="17" t="s">
        <v>81</v>
      </c>
      <c r="B35" s="71">
        <v>4577.4799999999996</v>
      </c>
      <c r="C35" s="57"/>
      <c r="D35" s="54">
        <v>0</v>
      </c>
      <c r="E35" s="41"/>
      <c r="F35" s="7"/>
      <c r="G35" s="7"/>
      <c r="H35" s="7"/>
      <c r="I35" s="41"/>
      <c r="J35" s="41"/>
      <c r="K35" s="60">
        <f t="shared" si="0"/>
        <v>0</v>
      </c>
      <c r="L35" s="59"/>
      <c r="M35" s="85">
        <v>0</v>
      </c>
    </row>
    <row r="36" spans="1:13" s="5" customFormat="1" ht="21.75" customHeight="1" x14ac:dyDescent="0.3">
      <c r="A36" s="17" t="s">
        <v>23</v>
      </c>
      <c r="B36" s="71">
        <v>485843.9</v>
      </c>
      <c r="C36" s="57"/>
      <c r="D36" s="54">
        <v>0</v>
      </c>
      <c r="E36" s="41"/>
      <c r="F36" s="7"/>
      <c r="G36" s="7"/>
      <c r="H36" s="7"/>
      <c r="I36" s="41"/>
      <c r="J36" s="41"/>
      <c r="K36" s="60">
        <f t="shared" si="0"/>
        <v>0</v>
      </c>
      <c r="L36" s="59"/>
      <c r="M36" s="85">
        <v>0</v>
      </c>
    </row>
    <row r="37" spans="1:13" s="5" customFormat="1" ht="21.75" customHeight="1" x14ac:dyDescent="0.3">
      <c r="A37" s="17" t="s">
        <v>24</v>
      </c>
      <c r="B37" s="71">
        <v>114121.84</v>
      </c>
      <c r="C37" s="57"/>
      <c r="D37" s="54">
        <v>0</v>
      </c>
      <c r="E37" s="41"/>
      <c r="F37" s="7"/>
      <c r="G37" s="7"/>
      <c r="H37" s="7"/>
      <c r="I37" s="41"/>
      <c r="J37" s="41"/>
      <c r="K37" s="60">
        <f t="shared" si="0"/>
        <v>0</v>
      </c>
      <c r="L37" s="59"/>
      <c r="M37" s="85">
        <v>0</v>
      </c>
    </row>
    <row r="38" spans="1:13" s="5" customFormat="1" ht="21.75" customHeight="1" x14ac:dyDescent="0.3">
      <c r="A38" s="17" t="s">
        <v>25</v>
      </c>
      <c r="B38" s="71">
        <v>27198.5</v>
      </c>
      <c r="C38" s="57"/>
      <c r="D38" s="54">
        <v>0</v>
      </c>
      <c r="E38" s="41"/>
      <c r="F38" s="7"/>
      <c r="G38" s="7"/>
      <c r="H38" s="7"/>
      <c r="I38" s="41"/>
      <c r="J38" s="41"/>
      <c r="K38" s="60">
        <f t="shared" si="0"/>
        <v>0</v>
      </c>
      <c r="L38" s="59"/>
      <c r="M38" s="85">
        <v>0</v>
      </c>
    </row>
    <row r="39" spans="1:13" s="5" customFormat="1" ht="21.75" customHeight="1" x14ac:dyDescent="0.3">
      <c r="A39" s="17" t="s">
        <v>26</v>
      </c>
      <c r="B39" s="71">
        <v>92058.69</v>
      </c>
      <c r="C39" s="57"/>
      <c r="D39" s="54">
        <v>0</v>
      </c>
      <c r="E39" s="41"/>
      <c r="F39" s="7"/>
      <c r="G39" s="7"/>
      <c r="H39" s="7"/>
      <c r="I39" s="41"/>
      <c r="J39" s="41"/>
      <c r="K39" s="60">
        <f t="shared" si="0"/>
        <v>0</v>
      </c>
      <c r="L39" s="59"/>
      <c r="M39" s="85">
        <v>0</v>
      </c>
    </row>
    <row r="40" spans="1:13" s="5" customFormat="1" ht="21.75" customHeight="1" x14ac:dyDescent="0.3">
      <c r="A40" s="17" t="s">
        <v>27</v>
      </c>
      <c r="B40" s="71">
        <v>21967.09</v>
      </c>
      <c r="C40" s="57"/>
      <c r="D40" s="54">
        <v>0</v>
      </c>
      <c r="E40" s="41"/>
      <c r="F40" s="7"/>
      <c r="G40" s="7"/>
      <c r="H40" s="7"/>
      <c r="I40" s="41"/>
      <c r="J40" s="41"/>
      <c r="K40" s="60">
        <f t="shared" si="0"/>
        <v>0</v>
      </c>
      <c r="L40" s="59"/>
      <c r="M40" s="85">
        <v>0</v>
      </c>
    </row>
    <row r="41" spans="1:13" s="5" customFormat="1" ht="21.75" customHeight="1" x14ac:dyDescent="0.3">
      <c r="A41" s="17" t="s">
        <v>28</v>
      </c>
      <c r="B41" s="71">
        <v>13502.97</v>
      </c>
      <c r="C41" s="57"/>
      <c r="D41" s="54">
        <v>0</v>
      </c>
      <c r="E41" s="41"/>
      <c r="F41" s="7"/>
      <c r="G41" s="7"/>
      <c r="H41" s="7"/>
      <c r="I41" s="41"/>
      <c r="J41" s="41"/>
      <c r="K41" s="60">
        <f t="shared" si="0"/>
        <v>0</v>
      </c>
      <c r="L41" s="59"/>
      <c r="M41" s="85">
        <v>0</v>
      </c>
    </row>
    <row r="42" spans="1:13" s="5" customFormat="1" ht="21.75" customHeight="1" x14ac:dyDescent="0.3">
      <c r="A42" s="17" t="s">
        <v>29</v>
      </c>
      <c r="B42" s="71">
        <v>307082.2</v>
      </c>
      <c r="C42" s="57"/>
      <c r="D42" s="54">
        <v>0</v>
      </c>
      <c r="E42" s="41"/>
      <c r="F42" s="7"/>
      <c r="G42" s="7"/>
      <c r="H42" s="7"/>
      <c r="I42" s="41"/>
      <c r="J42" s="41"/>
      <c r="K42" s="60">
        <f t="shared" si="0"/>
        <v>0</v>
      </c>
      <c r="L42" s="59"/>
      <c r="M42" s="85">
        <v>0</v>
      </c>
    </row>
    <row r="43" spans="1:13" s="5" customFormat="1" ht="21.75" customHeight="1" x14ac:dyDescent="0.3">
      <c r="A43" s="17" t="s">
        <v>30</v>
      </c>
      <c r="B43" s="71">
        <v>84112.2</v>
      </c>
      <c r="C43" s="57"/>
      <c r="D43" s="54">
        <v>0</v>
      </c>
      <c r="E43" s="41"/>
      <c r="F43" s="7"/>
      <c r="G43" s="7"/>
      <c r="H43" s="7"/>
      <c r="I43" s="41"/>
      <c r="J43" s="41"/>
      <c r="K43" s="60">
        <f t="shared" si="0"/>
        <v>0</v>
      </c>
      <c r="L43" s="59"/>
      <c r="M43" s="85">
        <v>0</v>
      </c>
    </row>
    <row r="44" spans="1:13" s="5" customFormat="1" ht="21.75" customHeight="1" x14ac:dyDescent="0.3">
      <c r="A44" s="17" t="s">
        <v>31</v>
      </c>
      <c r="B44" s="71">
        <v>192604.98</v>
      </c>
      <c r="C44" s="57"/>
      <c r="D44" s="54">
        <v>0</v>
      </c>
      <c r="E44" s="41"/>
      <c r="F44" s="7"/>
      <c r="G44" s="7"/>
      <c r="H44" s="7"/>
      <c r="I44" s="41"/>
      <c r="J44" s="41"/>
      <c r="K44" s="60">
        <f t="shared" si="0"/>
        <v>0</v>
      </c>
      <c r="L44" s="59"/>
      <c r="M44" s="85">
        <v>0</v>
      </c>
    </row>
    <row r="45" spans="1:13" s="5" customFormat="1" ht="21.75" customHeight="1" x14ac:dyDescent="0.3">
      <c r="A45" s="17" t="s">
        <v>32</v>
      </c>
      <c r="B45" s="71">
        <v>41330.620000000003</v>
      </c>
      <c r="C45" s="57"/>
      <c r="D45" s="54">
        <v>0</v>
      </c>
      <c r="E45" s="41"/>
      <c r="F45" s="7"/>
      <c r="G45" s="7"/>
      <c r="H45" s="7"/>
      <c r="I45" s="41"/>
      <c r="J45" s="41"/>
      <c r="K45" s="60">
        <f t="shared" si="0"/>
        <v>0</v>
      </c>
      <c r="L45" s="59"/>
      <c r="M45" s="85">
        <v>0</v>
      </c>
    </row>
    <row r="46" spans="1:13" s="5" customFormat="1" ht="21.75" customHeight="1" x14ac:dyDescent="0.3">
      <c r="A46" s="17" t="s">
        <v>33</v>
      </c>
      <c r="B46" s="71">
        <v>198309.2</v>
      </c>
      <c r="C46" s="57"/>
      <c r="D46" s="54">
        <v>0</v>
      </c>
      <c r="E46" s="41"/>
      <c r="F46" s="7"/>
      <c r="G46" s="7"/>
      <c r="H46" s="7"/>
      <c r="I46" s="41"/>
      <c r="J46" s="41"/>
      <c r="K46" s="60">
        <v>0</v>
      </c>
      <c r="L46" s="59"/>
      <c r="M46" s="85">
        <v>0</v>
      </c>
    </row>
    <row r="47" spans="1:13" s="5" customFormat="1" ht="21.75" customHeight="1" x14ac:dyDescent="0.3">
      <c r="A47" s="17" t="s">
        <v>34</v>
      </c>
      <c r="B47" s="71">
        <v>592527.65</v>
      </c>
      <c r="C47" s="57"/>
      <c r="D47" s="54">
        <v>0</v>
      </c>
      <c r="E47" s="41"/>
      <c r="F47" s="7"/>
      <c r="G47" s="7"/>
      <c r="H47" s="7"/>
      <c r="I47" s="41"/>
      <c r="J47" s="41"/>
      <c r="K47" s="60">
        <f t="shared" ref="K47:K96" si="1">SUM(D47:J47)</f>
        <v>0</v>
      </c>
      <c r="L47" s="59"/>
      <c r="M47" s="85">
        <v>0</v>
      </c>
    </row>
    <row r="48" spans="1:13" s="5" customFormat="1" ht="21.75" customHeight="1" x14ac:dyDescent="0.3">
      <c r="A48" s="17" t="s">
        <v>35</v>
      </c>
      <c r="B48" s="71">
        <v>584706.52</v>
      </c>
      <c r="C48" s="57"/>
      <c r="D48" s="54">
        <v>0</v>
      </c>
      <c r="E48" s="41"/>
      <c r="F48" s="7"/>
      <c r="G48" s="7"/>
      <c r="H48" s="7"/>
      <c r="I48" s="41"/>
      <c r="J48" s="41"/>
      <c r="K48" s="60">
        <f t="shared" si="1"/>
        <v>0</v>
      </c>
      <c r="L48" s="59"/>
      <c r="M48" s="85">
        <v>0</v>
      </c>
    </row>
    <row r="49" spans="1:13" s="5" customFormat="1" ht="21.75" customHeight="1" x14ac:dyDescent="0.3">
      <c r="A49" s="17" t="s">
        <v>36</v>
      </c>
      <c r="B49" s="71">
        <v>227281</v>
      </c>
      <c r="C49" s="57"/>
      <c r="D49" s="54">
        <v>0</v>
      </c>
      <c r="E49" s="41"/>
      <c r="F49" s="7"/>
      <c r="G49" s="7"/>
      <c r="H49" s="7"/>
      <c r="I49" s="41"/>
      <c r="J49" s="41"/>
      <c r="K49" s="60">
        <f t="shared" si="1"/>
        <v>0</v>
      </c>
      <c r="L49" s="59"/>
      <c r="M49" s="85">
        <v>0</v>
      </c>
    </row>
    <row r="50" spans="1:13" s="5" customFormat="1" ht="21.75" customHeight="1" x14ac:dyDescent="0.3">
      <c r="A50" s="17" t="s">
        <v>37</v>
      </c>
      <c r="B50" s="71">
        <v>123659.05</v>
      </c>
      <c r="C50" s="57"/>
      <c r="D50" s="54">
        <v>0</v>
      </c>
      <c r="E50" s="41"/>
      <c r="F50" s="7"/>
      <c r="G50" s="7"/>
      <c r="H50" s="7"/>
      <c r="I50" s="41"/>
      <c r="J50" s="41"/>
      <c r="K50" s="60">
        <f t="shared" si="1"/>
        <v>0</v>
      </c>
      <c r="L50" s="59"/>
      <c r="M50" s="85">
        <v>0</v>
      </c>
    </row>
    <row r="51" spans="1:13" s="5" customFormat="1" ht="21.75" customHeight="1" x14ac:dyDescent="0.3">
      <c r="A51" s="17" t="s">
        <v>38</v>
      </c>
      <c r="B51" s="71">
        <v>-3257.06</v>
      </c>
      <c r="C51" s="57"/>
      <c r="D51" s="54">
        <v>0</v>
      </c>
      <c r="E51" s="165">
        <v>3257.06</v>
      </c>
      <c r="F51" s="7"/>
      <c r="G51" s="7"/>
      <c r="H51" s="7"/>
      <c r="I51" s="41"/>
      <c r="J51" s="41"/>
      <c r="K51" s="60">
        <f>SUM(E51:J51)</f>
        <v>3257.06</v>
      </c>
      <c r="L51" s="59"/>
      <c r="M51" s="164">
        <f>B51+E51</f>
        <v>0</v>
      </c>
    </row>
    <row r="52" spans="1:13" s="5" customFormat="1" ht="21.75" customHeight="1" x14ac:dyDescent="0.3">
      <c r="A52" s="17" t="s">
        <v>39</v>
      </c>
      <c r="B52" s="71">
        <v>1458914.48</v>
      </c>
      <c r="C52" s="57"/>
      <c r="D52" s="54">
        <v>0</v>
      </c>
      <c r="E52" s="41"/>
      <c r="F52" s="7"/>
      <c r="G52" s="7"/>
      <c r="H52" s="7"/>
      <c r="I52" s="41"/>
      <c r="J52" s="41"/>
      <c r="K52" s="60">
        <f t="shared" si="1"/>
        <v>0</v>
      </c>
      <c r="L52" s="59"/>
      <c r="M52" s="85">
        <v>0</v>
      </c>
    </row>
    <row r="53" spans="1:13" s="5" customFormat="1" ht="21.75" customHeight="1" x14ac:dyDescent="0.3">
      <c r="A53" s="17" t="s">
        <v>40</v>
      </c>
      <c r="B53" s="71">
        <v>43080.56</v>
      </c>
      <c r="C53" s="57"/>
      <c r="D53" s="54">
        <v>0</v>
      </c>
      <c r="E53" s="41"/>
      <c r="F53" s="7"/>
      <c r="G53" s="7"/>
      <c r="H53" s="7"/>
      <c r="I53" s="41"/>
      <c r="J53" s="41"/>
      <c r="K53" s="60">
        <f t="shared" si="1"/>
        <v>0</v>
      </c>
      <c r="L53" s="59"/>
      <c r="M53" s="85">
        <v>0</v>
      </c>
    </row>
    <row r="54" spans="1:13" s="5" customFormat="1" ht="21.75" customHeight="1" x14ac:dyDescent="0.3">
      <c r="A54" s="17" t="s">
        <v>41</v>
      </c>
      <c r="B54" s="71">
        <v>18995.34</v>
      </c>
      <c r="C54" s="57"/>
      <c r="D54" s="54">
        <v>0</v>
      </c>
      <c r="E54" s="41"/>
      <c r="F54" s="7"/>
      <c r="G54" s="7"/>
      <c r="H54" s="7"/>
      <c r="I54" s="41"/>
      <c r="J54" s="41"/>
      <c r="K54" s="60">
        <f t="shared" si="1"/>
        <v>0</v>
      </c>
      <c r="L54" s="59"/>
      <c r="M54" s="85">
        <v>0</v>
      </c>
    </row>
    <row r="55" spans="1:13" s="5" customFormat="1" ht="21.75" customHeight="1" x14ac:dyDescent="0.3">
      <c r="A55" s="17" t="s">
        <v>42</v>
      </c>
      <c r="B55" s="71">
        <v>65586.2</v>
      </c>
      <c r="C55" s="57"/>
      <c r="D55" s="54">
        <v>0</v>
      </c>
      <c r="E55" s="41"/>
      <c r="F55" s="7"/>
      <c r="G55" s="7"/>
      <c r="H55" s="7"/>
      <c r="I55" s="41"/>
      <c r="J55" s="41"/>
      <c r="K55" s="60">
        <f t="shared" si="1"/>
        <v>0</v>
      </c>
      <c r="L55" s="59"/>
      <c r="M55" s="85">
        <v>0</v>
      </c>
    </row>
    <row r="56" spans="1:13" s="5" customFormat="1" ht="21.75" customHeight="1" x14ac:dyDescent="0.3">
      <c r="A56" s="17" t="s">
        <v>43</v>
      </c>
      <c r="B56" s="71">
        <v>40075.199999999997</v>
      </c>
      <c r="C56" s="57"/>
      <c r="D56" s="54">
        <v>0</v>
      </c>
      <c r="E56" s="41"/>
      <c r="F56" s="7"/>
      <c r="G56" s="7"/>
      <c r="H56" s="7"/>
      <c r="I56" s="41"/>
      <c r="J56" s="41"/>
      <c r="K56" s="60">
        <f t="shared" si="1"/>
        <v>0</v>
      </c>
      <c r="L56" s="59"/>
      <c r="M56" s="85">
        <v>0</v>
      </c>
    </row>
    <row r="57" spans="1:13" s="5" customFormat="1" ht="21.75" customHeight="1" x14ac:dyDescent="0.3">
      <c r="A57" s="17" t="s">
        <v>44</v>
      </c>
      <c r="B57" s="71">
        <v>51121.84</v>
      </c>
      <c r="C57" s="57"/>
      <c r="D57" s="54">
        <v>0</v>
      </c>
      <c r="E57" s="41"/>
      <c r="F57" s="7"/>
      <c r="G57" s="7"/>
      <c r="H57" s="7"/>
      <c r="I57" s="41"/>
      <c r="J57" s="41"/>
      <c r="K57" s="60">
        <f t="shared" si="1"/>
        <v>0</v>
      </c>
      <c r="L57" s="59"/>
      <c r="M57" s="85">
        <v>0</v>
      </c>
    </row>
    <row r="58" spans="1:13" s="5" customFormat="1" ht="21.75" customHeight="1" x14ac:dyDescent="0.3">
      <c r="A58" s="17" t="s">
        <v>77</v>
      </c>
      <c r="B58" s="71">
        <v>44213.95</v>
      </c>
      <c r="C58" s="57"/>
      <c r="D58" s="54">
        <v>0</v>
      </c>
      <c r="E58" s="41"/>
      <c r="F58" s="7"/>
      <c r="G58" s="7"/>
      <c r="H58" s="7"/>
      <c r="I58" s="41"/>
      <c r="J58" s="41"/>
      <c r="K58" s="60">
        <f t="shared" si="1"/>
        <v>0</v>
      </c>
      <c r="L58" s="59"/>
      <c r="M58" s="85">
        <v>0</v>
      </c>
    </row>
    <row r="59" spans="1:13" s="5" customFormat="1" ht="21.75" customHeight="1" x14ac:dyDescent="0.3">
      <c r="A59" s="17" t="s">
        <v>45</v>
      </c>
      <c r="B59" s="71">
        <v>23575.279999999999</v>
      </c>
      <c r="C59" s="57"/>
      <c r="D59" s="54">
        <v>0</v>
      </c>
      <c r="E59" s="41"/>
      <c r="F59" s="7"/>
      <c r="G59" s="7"/>
      <c r="H59" s="7"/>
      <c r="I59" s="41"/>
      <c r="J59" s="41"/>
      <c r="K59" s="60">
        <f t="shared" si="1"/>
        <v>0</v>
      </c>
      <c r="L59" s="59"/>
      <c r="M59" s="85">
        <v>0</v>
      </c>
    </row>
    <row r="60" spans="1:13" s="5" customFormat="1" ht="21.75" customHeight="1" x14ac:dyDescent="0.3">
      <c r="A60" s="17" t="s">
        <v>46</v>
      </c>
      <c r="B60" s="71">
        <v>57771.03</v>
      </c>
      <c r="C60" s="57"/>
      <c r="D60" s="54">
        <v>0</v>
      </c>
      <c r="E60" s="41"/>
      <c r="F60" s="7"/>
      <c r="G60" s="7"/>
      <c r="H60" s="7"/>
      <c r="I60" s="41"/>
      <c r="J60" s="41"/>
      <c r="K60" s="60">
        <f t="shared" si="1"/>
        <v>0</v>
      </c>
      <c r="L60" s="59"/>
      <c r="M60" s="85">
        <v>0</v>
      </c>
    </row>
    <row r="61" spans="1:13" s="5" customFormat="1" ht="21.75" customHeight="1" x14ac:dyDescent="0.3">
      <c r="A61" s="17" t="s">
        <v>85</v>
      </c>
      <c r="B61" s="71">
        <v>11911.41</v>
      </c>
      <c r="C61" s="57"/>
      <c r="D61" s="54">
        <v>0</v>
      </c>
      <c r="E61" s="41"/>
      <c r="F61" s="7"/>
      <c r="G61" s="7"/>
      <c r="H61" s="7"/>
      <c r="I61" s="41"/>
      <c r="J61" s="41"/>
      <c r="K61" s="60">
        <f t="shared" si="1"/>
        <v>0</v>
      </c>
      <c r="L61" s="59"/>
      <c r="M61" s="85">
        <v>0</v>
      </c>
    </row>
    <row r="62" spans="1:13" s="51" customFormat="1" ht="21.75" customHeight="1" x14ac:dyDescent="0.3">
      <c r="A62" s="50" t="s">
        <v>47</v>
      </c>
      <c r="B62" s="71">
        <v>-8404.84</v>
      </c>
      <c r="C62" s="57"/>
      <c r="D62" s="54">
        <v>0</v>
      </c>
      <c r="E62" s="41"/>
      <c r="F62" s="41"/>
      <c r="G62" s="41"/>
      <c r="H62" s="41"/>
      <c r="I62" s="41"/>
      <c r="J62" s="41"/>
      <c r="K62" s="60">
        <f t="shared" si="1"/>
        <v>0</v>
      </c>
      <c r="L62" s="57"/>
      <c r="M62" s="164">
        <f>B62+K62</f>
        <v>-8404.84</v>
      </c>
    </row>
    <row r="63" spans="1:13" s="5" customFormat="1" ht="21.75" customHeight="1" x14ac:dyDescent="0.3">
      <c r="A63" s="17" t="s">
        <v>83</v>
      </c>
      <c r="B63" s="71">
        <v>45238.239999999998</v>
      </c>
      <c r="C63" s="57"/>
      <c r="D63" s="54">
        <v>0</v>
      </c>
      <c r="E63" s="41"/>
      <c r="F63" s="7"/>
      <c r="G63" s="7"/>
      <c r="H63" s="7"/>
      <c r="I63" s="41"/>
      <c r="J63" s="41"/>
      <c r="K63" s="60">
        <f t="shared" si="1"/>
        <v>0</v>
      </c>
      <c r="L63" s="59"/>
      <c r="M63" s="85">
        <v>0</v>
      </c>
    </row>
    <row r="64" spans="1:13" s="5" customFormat="1" ht="21.6" x14ac:dyDescent="0.3">
      <c r="A64" s="38" t="s">
        <v>103</v>
      </c>
      <c r="B64" s="71">
        <v>18553.169999999998</v>
      </c>
      <c r="C64" s="57"/>
      <c r="D64" s="54">
        <v>0</v>
      </c>
      <c r="E64" s="41"/>
      <c r="F64" s="7"/>
      <c r="G64" s="7"/>
      <c r="H64" s="7"/>
      <c r="I64" s="41"/>
      <c r="J64" s="41"/>
      <c r="K64" s="60">
        <f t="shared" si="1"/>
        <v>0</v>
      </c>
      <c r="L64" s="59"/>
      <c r="M64" s="85">
        <v>0</v>
      </c>
    </row>
    <row r="65" spans="1:13" s="5" customFormat="1" ht="21.75" customHeight="1" x14ac:dyDescent="0.3">
      <c r="A65" s="17" t="s">
        <v>84</v>
      </c>
      <c r="B65" s="71">
        <v>11429.98</v>
      </c>
      <c r="C65" s="57"/>
      <c r="D65" s="54">
        <v>0</v>
      </c>
      <c r="E65" s="41"/>
      <c r="F65" s="7"/>
      <c r="G65" s="7"/>
      <c r="H65" s="7"/>
      <c r="I65" s="41"/>
      <c r="J65" s="41"/>
      <c r="K65" s="60">
        <f t="shared" si="1"/>
        <v>0</v>
      </c>
      <c r="L65" s="59"/>
      <c r="M65" s="85">
        <v>0</v>
      </c>
    </row>
    <row r="66" spans="1:13" s="5" customFormat="1" ht="21.75" customHeight="1" x14ac:dyDescent="0.3">
      <c r="A66" s="47" t="s">
        <v>78</v>
      </c>
      <c r="B66" s="72">
        <v>35043.39</v>
      </c>
      <c r="C66" s="57"/>
      <c r="D66" s="54">
        <v>0</v>
      </c>
      <c r="E66" s="41"/>
      <c r="F66" s="7"/>
      <c r="G66" s="7"/>
      <c r="H66" s="7"/>
      <c r="I66" s="41"/>
      <c r="J66" s="41"/>
      <c r="K66" s="60">
        <f t="shared" si="1"/>
        <v>0</v>
      </c>
      <c r="L66" s="59"/>
      <c r="M66" s="85">
        <v>0</v>
      </c>
    </row>
    <row r="67" spans="1:13" s="5" customFormat="1" ht="21.75" customHeight="1" x14ac:dyDescent="0.3">
      <c r="A67" s="17" t="s">
        <v>48</v>
      </c>
      <c r="B67" s="71">
        <v>8463.89</v>
      </c>
      <c r="C67" s="57"/>
      <c r="D67" s="54">
        <v>0</v>
      </c>
      <c r="E67" s="41"/>
      <c r="F67" s="7"/>
      <c r="G67" s="7"/>
      <c r="H67" s="7"/>
      <c r="I67" s="41"/>
      <c r="J67" s="41"/>
      <c r="K67" s="60">
        <f t="shared" si="1"/>
        <v>0</v>
      </c>
      <c r="L67" s="59"/>
      <c r="M67" s="85">
        <v>0</v>
      </c>
    </row>
    <row r="68" spans="1:13" s="5" customFormat="1" ht="21.75" customHeight="1" x14ac:dyDescent="0.3">
      <c r="A68" s="17" t="s">
        <v>49</v>
      </c>
      <c r="B68" s="71">
        <v>57724.74</v>
      </c>
      <c r="C68" s="57"/>
      <c r="D68" s="54">
        <v>0</v>
      </c>
      <c r="E68" s="41"/>
      <c r="F68" s="7"/>
      <c r="G68" s="7"/>
      <c r="H68" s="7"/>
      <c r="I68" s="41"/>
      <c r="J68" s="41"/>
      <c r="K68" s="60">
        <f t="shared" si="1"/>
        <v>0</v>
      </c>
      <c r="L68" s="59"/>
      <c r="M68" s="85">
        <v>0</v>
      </c>
    </row>
    <row r="69" spans="1:13" s="5" customFormat="1" ht="21.75" customHeight="1" x14ac:dyDescent="0.3">
      <c r="A69" s="17" t="s">
        <v>50</v>
      </c>
      <c r="B69" s="71">
        <v>17107.95</v>
      </c>
      <c r="C69" s="57"/>
      <c r="D69" s="54">
        <v>0</v>
      </c>
      <c r="E69" s="41"/>
      <c r="F69" s="7"/>
      <c r="G69" s="7"/>
      <c r="H69" s="7"/>
      <c r="I69" s="41"/>
      <c r="J69" s="41"/>
      <c r="K69" s="60">
        <f t="shared" si="1"/>
        <v>0</v>
      </c>
      <c r="L69" s="59"/>
      <c r="M69" s="85">
        <v>0</v>
      </c>
    </row>
    <row r="70" spans="1:13" s="5" customFormat="1" ht="21.75" customHeight="1" x14ac:dyDescent="0.3">
      <c r="A70" s="17" t="s">
        <v>51</v>
      </c>
      <c r="B70" s="71">
        <v>16562.78</v>
      </c>
      <c r="C70" s="57"/>
      <c r="D70" s="54">
        <v>0</v>
      </c>
      <c r="E70" s="41"/>
      <c r="F70" s="7"/>
      <c r="G70" s="7"/>
      <c r="H70" s="7"/>
      <c r="I70" s="41"/>
      <c r="J70" s="41"/>
      <c r="K70" s="60">
        <f t="shared" si="1"/>
        <v>0</v>
      </c>
      <c r="L70" s="59"/>
      <c r="M70" s="85">
        <v>0</v>
      </c>
    </row>
    <row r="71" spans="1:13" s="5" customFormat="1" ht="21.75" customHeight="1" x14ac:dyDescent="0.3">
      <c r="A71" s="17" t="s">
        <v>52</v>
      </c>
      <c r="B71" s="71">
        <v>9503.16</v>
      </c>
      <c r="C71" s="57"/>
      <c r="D71" s="54">
        <v>0</v>
      </c>
      <c r="E71" s="41"/>
      <c r="F71" s="7"/>
      <c r="G71" s="7"/>
      <c r="H71" s="7"/>
      <c r="I71" s="41"/>
      <c r="J71" s="41"/>
      <c r="K71" s="60">
        <f t="shared" si="1"/>
        <v>0</v>
      </c>
      <c r="L71" s="59"/>
      <c r="M71" s="85">
        <v>0</v>
      </c>
    </row>
    <row r="72" spans="1:13" s="5" customFormat="1" ht="21.75" customHeight="1" x14ac:dyDescent="0.3">
      <c r="A72" s="17" t="s">
        <v>80</v>
      </c>
      <c r="B72" s="71">
        <v>6855.3</v>
      </c>
      <c r="C72" s="57"/>
      <c r="D72" s="54">
        <v>0</v>
      </c>
      <c r="E72" s="41"/>
      <c r="F72" s="7"/>
      <c r="G72" s="7"/>
      <c r="H72" s="7"/>
      <c r="I72" s="41"/>
      <c r="J72" s="41"/>
      <c r="K72" s="60">
        <f t="shared" si="1"/>
        <v>0</v>
      </c>
      <c r="L72" s="59"/>
      <c r="M72" s="85">
        <v>0</v>
      </c>
    </row>
    <row r="73" spans="1:13" s="5" customFormat="1" ht="21.75" customHeight="1" x14ac:dyDescent="0.3">
      <c r="A73" s="17" t="s">
        <v>53</v>
      </c>
      <c r="B73" s="71">
        <v>63712.4</v>
      </c>
      <c r="C73" s="57"/>
      <c r="D73" s="54">
        <v>0</v>
      </c>
      <c r="E73" s="41"/>
      <c r="F73" s="7"/>
      <c r="G73" s="7"/>
      <c r="H73" s="7"/>
      <c r="I73" s="41"/>
      <c r="J73" s="41"/>
      <c r="K73" s="60">
        <f t="shared" si="1"/>
        <v>0</v>
      </c>
      <c r="L73" s="59"/>
      <c r="M73" s="85">
        <v>0</v>
      </c>
    </row>
    <row r="74" spans="1:13" s="5" customFormat="1" ht="21.75" customHeight="1" x14ac:dyDescent="0.3">
      <c r="A74" s="17" t="s">
        <v>109</v>
      </c>
      <c r="B74" s="71">
        <v>20411.78</v>
      </c>
      <c r="C74" s="57"/>
      <c r="D74" s="54">
        <v>0</v>
      </c>
      <c r="E74" s="41"/>
      <c r="F74" s="7"/>
      <c r="G74" s="7"/>
      <c r="H74" s="7"/>
      <c r="I74" s="41"/>
      <c r="J74" s="41"/>
      <c r="K74" s="60">
        <f t="shared" si="1"/>
        <v>0</v>
      </c>
      <c r="L74" s="59"/>
      <c r="M74" s="85">
        <v>0</v>
      </c>
    </row>
    <row r="75" spans="1:13" s="5" customFormat="1" ht="21.75" customHeight="1" x14ac:dyDescent="0.3">
      <c r="A75" s="17" t="s">
        <v>54</v>
      </c>
      <c r="B75" s="71">
        <v>672709.57</v>
      </c>
      <c r="C75" s="57"/>
      <c r="D75" s="54">
        <v>0</v>
      </c>
      <c r="E75" s="41"/>
      <c r="F75" s="7"/>
      <c r="G75" s="7"/>
      <c r="H75" s="7"/>
      <c r="I75" s="41"/>
      <c r="J75" s="41"/>
      <c r="K75" s="60">
        <f t="shared" si="1"/>
        <v>0</v>
      </c>
      <c r="L75" s="59"/>
      <c r="M75" s="85">
        <v>0</v>
      </c>
    </row>
    <row r="76" spans="1:13" s="5" customFormat="1" ht="21.75" customHeight="1" x14ac:dyDescent="0.3">
      <c r="A76" s="17" t="s">
        <v>55</v>
      </c>
      <c r="B76" s="71">
        <v>17258.580000000002</v>
      </c>
      <c r="C76" s="57"/>
      <c r="D76" s="54">
        <v>0</v>
      </c>
      <c r="E76" s="41"/>
      <c r="F76" s="7"/>
      <c r="G76" s="7"/>
      <c r="H76" s="7"/>
      <c r="I76" s="41"/>
      <c r="J76" s="41"/>
      <c r="K76" s="60">
        <f t="shared" si="1"/>
        <v>0</v>
      </c>
      <c r="L76" s="59"/>
      <c r="M76" s="85">
        <v>0</v>
      </c>
    </row>
    <row r="77" spans="1:13" s="5" customFormat="1" ht="21.75" customHeight="1" x14ac:dyDescent="0.3">
      <c r="A77" s="17" t="s">
        <v>56</v>
      </c>
      <c r="B77" s="71">
        <v>-71.78</v>
      </c>
      <c r="C77" s="57"/>
      <c r="D77" s="166">
        <v>71.78</v>
      </c>
      <c r="E77" s="41"/>
      <c r="F77" s="7"/>
      <c r="G77" s="7"/>
      <c r="H77" s="7"/>
      <c r="I77" s="41"/>
      <c r="J77" s="41"/>
      <c r="K77" s="60">
        <f t="shared" si="1"/>
        <v>71.78</v>
      </c>
      <c r="L77" s="59"/>
      <c r="M77" s="85">
        <f>B77+K77</f>
        <v>0</v>
      </c>
    </row>
    <row r="78" spans="1:13" s="5" customFormat="1" ht="21.75" customHeight="1" x14ac:dyDescent="0.3">
      <c r="A78" s="17" t="s">
        <v>57</v>
      </c>
      <c r="B78" s="71">
        <v>73435.17</v>
      </c>
      <c r="C78" s="57"/>
      <c r="D78" s="41">
        <v>0</v>
      </c>
      <c r="E78" s="41"/>
      <c r="F78" s="7"/>
      <c r="G78" s="7"/>
      <c r="H78" s="7"/>
      <c r="I78" s="41"/>
      <c r="J78" s="41"/>
      <c r="K78" s="60">
        <f t="shared" si="1"/>
        <v>0</v>
      </c>
      <c r="L78" s="59"/>
      <c r="M78" s="85">
        <v>0</v>
      </c>
    </row>
    <row r="79" spans="1:13" s="5" customFormat="1" ht="21.75" customHeight="1" x14ac:dyDescent="0.3">
      <c r="A79" s="17" t="s">
        <v>58</v>
      </c>
      <c r="B79" s="71">
        <v>23117.93</v>
      </c>
      <c r="C79" s="57"/>
      <c r="D79" s="41">
        <v>0</v>
      </c>
      <c r="E79" s="41"/>
      <c r="F79" s="7"/>
      <c r="G79" s="7"/>
      <c r="H79" s="7"/>
      <c r="I79" s="41"/>
      <c r="J79" s="41"/>
      <c r="K79" s="60">
        <f t="shared" si="1"/>
        <v>0</v>
      </c>
      <c r="L79" s="59"/>
      <c r="M79" s="85">
        <v>0</v>
      </c>
    </row>
    <row r="80" spans="1:13" s="5" customFormat="1" ht="21.75" customHeight="1" x14ac:dyDescent="0.3">
      <c r="A80" s="17" t="s">
        <v>60</v>
      </c>
      <c r="B80" s="71">
        <v>37454.31</v>
      </c>
      <c r="C80" s="57"/>
      <c r="D80" s="41">
        <v>0</v>
      </c>
      <c r="E80" s="41"/>
      <c r="F80" s="7"/>
      <c r="G80" s="7"/>
      <c r="H80" s="7"/>
      <c r="I80" s="41"/>
      <c r="J80" s="41"/>
      <c r="K80" s="60">
        <f t="shared" si="1"/>
        <v>0</v>
      </c>
      <c r="L80" s="59"/>
      <c r="M80" s="85">
        <v>0</v>
      </c>
    </row>
    <row r="81" spans="1:13" s="5" customFormat="1" ht="21.75" customHeight="1" x14ac:dyDescent="0.3">
      <c r="A81" s="17" t="s">
        <v>61</v>
      </c>
      <c r="B81" s="71">
        <v>174217.91</v>
      </c>
      <c r="C81" s="57"/>
      <c r="D81" s="41">
        <v>0</v>
      </c>
      <c r="E81" s="41"/>
      <c r="F81" s="7"/>
      <c r="G81" s="7"/>
      <c r="H81" s="7"/>
      <c r="I81" s="41"/>
      <c r="J81" s="41"/>
      <c r="K81" s="60">
        <f t="shared" si="1"/>
        <v>0</v>
      </c>
      <c r="L81" s="59"/>
      <c r="M81" s="85">
        <v>0</v>
      </c>
    </row>
    <row r="82" spans="1:13" s="5" customFormat="1" ht="21.75" customHeight="1" x14ac:dyDescent="0.3">
      <c r="A82" s="17" t="s">
        <v>62</v>
      </c>
      <c r="B82" s="71">
        <v>175903.41</v>
      </c>
      <c r="C82" s="57"/>
      <c r="D82" s="41">
        <v>0</v>
      </c>
      <c r="E82" s="41"/>
      <c r="F82" s="7"/>
      <c r="G82" s="7"/>
      <c r="H82" s="7"/>
      <c r="I82" s="41"/>
      <c r="J82" s="41"/>
      <c r="K82" s="60">
        <f t="shared" si="1"/>
        <v>0</v>
      </c>
      <c r="L82" s="59"/>
      <c r="M82" s="85">
        <v>0</v>
      </c>
    </row>
    <row r="83" spans="1:13" s="5" customFormat="1" ht="21.75" customHeight="1" x14ac:dyDescent="0.3">
      <c r="A83" s="17" t="s">
        <v>63</v>
      </c>
      <c r="B83" s="71">
        <v>211922.92</v>
      </c>
      <c r="C83" s="57"/>
      <c r="D83" s="41">
        <v>0</v>
      </c>
      <c r="E83" s="41"/>
      <c r="F83" s="7"/>
      <c r="G83" s="7"/>
      <c r="H83" s="7"/>
      <c r="I83" s="41"/>
      <c r="J83" s="41"/>
      <c r="K83" s="60">
        <f t="shared" si="1"/>
        <v>0</v>
      </c>
      <c r="L83" s="59"/>
      <c r="M83" s="85">
        <v>0</v>
      </c>
    </row>
    <row r="84" spans="1:13" s="5" customFormat="1" ht="21.75" customHeight="1" x14ac:dyDescent="0.3">
      <c r="A84" s="17" t="s">
        <v>64</v>
      </c>
      <c r="B84" s="71">
        <v>1240433.49</v>
      </c>
      <c r="C84" s="57"/>
      <c r="D84" s="41">
        <v>0</v>
      </c>
      <c r="E84" s="41"/>
      <c r="F84" s="7"/>
      <c r="G84" s="7"/>
      <c r="H84" s="7"/>
      <c r="I84" s="41"/>
      <c r="J84" s="41"/>
      <c r="K84" s="60">
        <f t="shared" si="1"/>
        <v>0</v>
      </c>
      <c r="L84" s="59"/>
      <c r="M84" s="85">
        <v>0</v>
      </c>
    </row>
    <row r="85" spans="1:13" s="5" customFormat="1" ht="21.75" customHeight="1" x14ac:dyDescent="0.3">
      <c r="A85" s="17" t="s">
        <v>65</v>
      </c>
      <c r="B85" s="71">
        <v>46954.39</v>
      </c>
      <c r="C85" s="57"/>
      <c r="D85" s="41">
        <v>0</v>
      </c>
      <c r="E85" s="41"/>
      <c r="F85" s="7"/>
      <c r="G85" s="7"/>
      <c r="H85" s="7"/>
      <c r="I85" s="41"/>
      <c r="J85" s="41"/>
      <c r="K85" s="60">
        <f t="shared" si="1"/>
        <v>0</v>
      </c>
      <c r="L85" s="59"/>
      <c r="M85" s="85">
        <v>0</v>
      </c>
    </row>
    <row r="86" spans="1:13" s="5" customFormat="1" ht="21.75" customHeight="1" x14ac:dyDescent="0.3">
      <c r="A86" s="17" t="s">
        <v>82</v>
      </c>
      <c r="B86" s="71">
        <v>56566.29</v>
      </c>
      <c r="C86" s="57"/>
      <c r="D86" s="41">
        <v>0</v>
      </c>
      <c r="E86" s="41"/>
      <c r="F86" s="7"/>
      <c r="G86" s="7"/>
      <c r="H86" s="7"/>
      <c r="I86" s="41"/>
      <c r="J86" s="41"/>
      <c r="K86" s="60">
        <f t="shared" si="1"/>
        <v>0</v>
      </c>
      <c r="L86" s="59"/>
      <c r="M86" s="85">
        <v>0</v>
      </c>
    </row>
    <row r="87" spans="1:13" s="5" customFormat="1" ht="21.75" customHeight="1" x14ac:dyDescent="0.3">
      <c r="A87" s="17" t="s">
        <v>66</v>
      </c>
      <c r="B87" s="71">
        <v>83002.67</v>
      </c>
      <c r="C87" s="57"/>
      <c r="D87" s="41">
        <v>0</v>
      </c>
      <c r="E87" s="41"/>
      <c r="F87" s="7"/>
      <c r="G87" s="7"/>
      <c r="H87" s="7"/>
      <c r="I87" s="41"/>
      <c r="J87" s="41"/>
      <c r="K87" s="60">
        <f t="shared" si="1"/>
        <v>0</v>
      </c>
      <c r="L87" s="59"/>
      <c r="M87" s="85">
        <v>0</v>
      </c>
    </row>
    <row r="88" spans="1:13" s="5" customFormat="1" ht="21.75" customHeight="1" x14ac:dyDescent="0.3">
      <c r="A88" s="17" t="s">
        <v>67</v>
      </c>
      <c r="B88" s="71">
        <v>425743.33</v>
      </c>
      <c r="C88" s="57"/>
      <c r="D88" s="41">
        <v>0</v>
      </c>
      <c r="E88" s="41"/>
      <c r="F88" s="7"/>
      <c r="G88" s="7"/>
      <c r="H88" s="7"/>
      <c r="I88" s="41"/>
      <c r="J88" s="41"/>
      <c r="K88" s="60">
        <f t="shared" si="1"/>
        <v>0</v>
      </c>
      <c r="L88" s="59"/>
      <c r="M88" s="85">
        <v>0</v>
      </c>
    </row>
    <row r="89" spans="1:13" s="5" customFormat="1" ht="21.75" customHeight="1" x14ac:dyDescent="0.3">
      <c r="A89" s="17" t="s">
        <v>68</v>
      </c>
      <c r="B89" s="71">
        <v>11789.62</v>
      </c>
      <c r="C89" s="57"/>
      <c r="D89" s="41">
        <v>0</v>
      </c>
      <c r="E89" s="41"/>
      <c r="F89" s="7"/>
      <c r="G89" s="7"/>
      <c r="H89" s="7"/>
      <c r="I89" s="41"/>
      <c r="J89" s="41"/>
      <c r="K89" s="60">
        <f t="shared" si="1"/>
        <v>0</v>
      </c>
      <c r="L89" s="59"/>
      <c r="M89" s="85">
        <v>0</v>
      </c>
    </row>
    <row r="90" spans="1:13" s="5" customFormat="1" ht="21.75" customHeight="1" x14ac:dyDescent="0.3">
      <c r="A90" s="17" t="s">
        <v>69</v>
      </c>
      <c r="B90" s="71">
        <v>38758.42</v>
      </c>
      <c r="C90" s="57"/>
      <c r="D90" s="41">
        <v>0</v>
      </c>
      <c r="E90" s="41"/>
      <c r="F90" s="7"/>
      <c r="G90" s="7"/>
      <c r="H90" s="7"/>
      <c r="I90" s="41"/>
      <c r="J90" s="41"/>
      <c r="K90" s="60">
        <f t="shared" si="1"/>
        <v>0</v>
      </c>
      <c r="L90" s="59"/>
      <c r="M90" s="85">
        <v>0</v>
      </c>
    </row>
    <row r="91" spans="1:13" s="5" customFormat="1" ht="21.75" customHeight="1" x14ac:dyDescent="0.3">
      <c r="A91" s="17" t="s">
        <v>70</v>
      </c>
      <c r="B91" s="71">
        <v>59915.93</v>
      </c>
      <c r="C91" s="57"/>
      <c r="D91" s="41">
        <v>0</v>
      </c>
      <c r="E91" s="41"/>
      <c r="F91" s="7"/>
      <c r="G91" s="7"/>
      <c r="H91" s="7"/>
      <c r="I91" s="41"/>
      <c r="J91" s="41"/>
      <c r="K91" s="60">
        <f t="shared" si="1"/>
        <v>0</v>
      </c>
      <c r="L91" s="59"/>
      <c r="M91" s="85">
        <v>0</v>
      </c>
    </row>
    <row r="92" spans="1:13" s="5" customFormat="1" ht="21.75" customHeight="1" x14ac:dyDescent="0.3">
      <c r="A92" s="17" t="s">
        <v>71</v>
      </c>
      <c r="B92" s="71">
        <v>44035.78</v>
      </c>
      <c r="C92" s="57"/>
      <c r="D92" s="41">
        <v>0</v>
      </c>
      <c r="E92" s="41"/>
      <c r="F92" s="7"/>
      <c r="G92" s="7"/>
      <c r="H92" s="7"/>
      <c r="I92" s="41"/>
      <c r="J92" s="41"/>
      <c r="K92" s="60">
        <f t="shared" si="1"/>
        <v>0</v>
      </c>
      <c r="L92" s="59"/>
      <c r="M92" s="85">
        <v>0</v>
      </c>
    </row>
    <row r="93" spans="1:13" s="5" customFormat="1" ht="21.75" customHeight="1" x14ac:dyDescent="0.3">
      <c r="A93" s="17" t="s">
        <v>72</v>
      </c>
      <c r="B93" s="71">
        <v>138650.46</v>
      </c>
      <c r="C93" s="57"/>
      <c r="D93" s="41">
        <v>0</v>
      </c>
      <c r="E93" s="41"/>
      <c r="F93" s="7"/>
      <c r="G93" s="7"/>
      <c r="H93" s="7"/>
      <c r="I93" s="41"/>
      <c r="J93" s="41"/>
      <c r="K93" s="60">
        <f t="shared" si="1"/>
        <v>0</v>
      </c>
      <c r="L93" s="59"/>
      <c r="M93" s="85">
        <v>0</v>
      </c>
    </row>
    <row r="94" spans="1:13" s="5" customFormat="1" ht="21.75" customHeight="1" x14ac:dyDescent="0.3">
      <c r="A94" s="17" t="s">
        <v>73</v>
      </c>
      <c r="B94" s="71">
        <v>51751.09</v>
      </c>
      <c r="C94" s="57"/>
      <c r="D94" s="41">
        <v>0</v>
      </c>
      <c r="E94" s="41"/>
      <c r="F94" s="7"/>
      <c r="G94" s="7"/>
      <c r="H94" s="7"/>
      <c r="I94" s="41"/>
      <c r="J94" s="41"/>
      <c r="K94" s="60">
        <f t="shared" si="1"/>
        <v>0</v>
      </c>
      <c r="L94" s="59"/>
      <c r="M94" s="85">
        <v>0</v>
      </c>
    </row>
    <row r="95" spans="1:13" s="5" customFormat="1" ht="21.75" customHeight="1" x14ac:dyDescent="0.3">
      <c r="A95" s="17" t="s">
        <v>74</v>
      </c>
      <c r="B95" s="81">
        <v>46192.93</v>
      </c>
      <c r="C95" s="57"/>
      <c r="D95" s="41">
        <v>0</v>
      </c>
      <c r="E95" s="41"/>
      <c r="F95" s="7"/>
      <c r="G95" s="7"/>
      <c r="H95" s="7"/>
      <c r="I95" s="41"/>
      <c r="J95" s="41"/>
      <c r="K95" s="60">
        <f t="shared" si="1"/>
        <v>0</v>
      </c>
      <c r="L95" s="59"/>
      <c r="M95" s="85">
        <v>0</v>
      </c>
    </row>
    <row r="96" spans="1:13" s="51" customFormat="1" ht="21.75" customHeight="1" thickBot="1" x14ac:dyDescent="0.35">
      <c r="A96" s="148" t="s">
        <v>75</v>
      </c>
      <c r="B96" s="87">
        <v>4568.5600000000004</v>
      </c>
      <c r="C96" s="86"/>
      <c r="D96" s="41">
        <v>0</v>
      </c>
      <c r="E96" s="42"/>
      <c r="F96" s="42"/>
      <c r="G96" s="42"/>
      <c r="H96" s="42"/>
      <c r="I96" s="42"/>
      <c r="J96" s="42"/>
      <c r="K96" s="61">
        <f t="shared" si="1"/>
        <v>0</v>
      </c>
      <c r="L96" s="79"/>
      <c r="M96" s="85">
        <v>0</v>
      </c>
    </row>
    <row r="97" spans="1:13" s="6" customFormat="1" ht="21.75" customHeight="1" thickBot="1" x14ac:dyDescent="0.35">
      <c r="A97" s="93" t="s">
        <v>1</v>
      </c>
      <c r="B97" s="90">
        <f>SUM(B12:B96)</f>
        <v>11687109.740000004</v>
      </c>
      <c r="C97" s="80"/>
      <c r="D97" s="91">
        <f>SUM(D12:D96)</f>
        <v>71.78</v>
      </c>
      <c r="E97" s="94"/>
      <c r="F97" s="94"/>
      <c r="G97" s="94"/>
      <c r="H97" s="94"/>
      <c r="I97" s="94"/>
      <c r="J97" s="94"/>
      <c r="K97" s="88">
        <f>SUM(K12:K96)</f>
        <v>3328.84</v>
      </c>
      <c r="L97" s="92"/>
      <c r="M97" s="89">
        <f>SUM(M12:M96)</f>
        <v>-8404.84</v>
      </c>
    </row>
    <row r="98" spans="1:13" ht="21.75" customHeight="1" thickTop="1" x14ac:dyDescent="0.3">
      <c r="A98" s="49"/>
      <c r="B98" s="82" t="e">
        <f>B97-GETPIVOTDATA("Sum of Mediciad Offset Amount",'[3]Pivot- District Pymts Summary'!$A$3)-GETPIVOTDATA("Sum of Mediciad Offset Amount",'[3]Pivot- District Rcvbls Summary'!$A$3)</f>
        <v>#REF!</v>
      </c>
      <c r="C98" s="82"/>
      <c r="D98" s="83"/>
      <c r="E98" s="150"/>
      <c r="F98" s="83"/>
      <c r="G98" s="83"/>
      <c r="H98" s="83"/>
      <c r="I98" s="83"/>
      <c r="J98" s="83"/>
      <c r="K98" s="84"/>
      <c r="L98" s="84"/>
      <c r="M98" s="49"/>
    </row>
    <row r="100" spans="1:13" x14ac:dyDescent="0.3">
      <c r="K100" s="10"/>
      <c r="L100" s="10"/>
    </row>
  </sheetData>
  <sheetProtection password="FD6B" sheet="1" objects="1" scenarios="1" selectLockedCells="1" selectUnlockedCells="1"/>
  <mergeCells count="6">
    <mergeCell ref="D6:K6"/>
    <mergeCell ref="A1:L1"/>
    <mergeCell ref="A2:L2"/>
    <mergeCell ref="A3:L3"/>
    <mergeCell ref="A4:L4"/>
    <mergeCell ref="A5:L5"/>
  </mergeCells>
  <pageMargins left="0.7" right="0.7" top="0.75" bottom="0.75" header="0.3" footer="0.3"/>
  <pageSetup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Monthly Payments SFY 2015</vt:lpstr>
      <vt:lpstr>Settlement Payment</vt:lpstr>
      <vt:lpstr>'Monthly Payments SFY 2015'!Print_Area</vt:lpstr>
      <vt:lpstr>'Monthly Payments SFY 2015'!Print_Titles</vt:lpstr>
      <vt:lpstr>'Settlement Payment'!Print_Titles</vt:lpstr>
    </vt:vector>
  </TitlesOfParts>
  <Company>State of Connecticut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zimmerman</dc:creator>
  <cp:lastModifiedBy>Hudson, James M</cp:lastModifiedBy>
  <cp:lastPrinted>2015-06-25T17:08:47Z</cp:lastPrinted>
  <dcterms:created xsi:type="dcterms:W3CDTF">1999-11-18T16:27:58Z</dcterms:created>
  <dcterms:modified xsi:type="dcterms:W3CDTF">2017-05-01T18:54:38Z</dcterms:modified>
</cp:coreProperties>
</file>