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CT Case Mix\Quality Design\2024 - 04 Files\Justin\"/>
    </mc:Choice>
  </mc:AlternateContent>
  <bookViews>
    <workbookView xWindow="0" yWindow="0" windowWidth="28800" windowHeight="10500"/>
  </bookViews>
  <sheets>
    <sheet name="Scoring &amp; Payment" sheetId="1" r:id="rId1"/>
  </sheets>
  <externalReferences>
    <externalReference r:id="rId2"/>
  </externalReferences>
  <definedNames>
    <definedName name="_xlnm._FilterDatabase" localSheetId="0" hidden="1">'Scoring &amp; Payment'!$A$11:$AL$201</definedName>
    <definedName name="PROV_NUM">'[1]Quality Report'!$E$5</definedName>
    <definedName name="StandardCall">'[1]Quality Report'!$T$1</definedName>
    <definedName name="StandardID">'Scoring &amp; Payment'!$A$12:$A$201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0" i="1" l="1"/>
  <c r="K198" i="1"/>
  <c r="K196" i="1"/>
  <c r="K194" i="1"/>
  <c r="K192" i="1"/>
  <c r="K190" i="1"/>
  <c r="K188" i="1"/>
  <c r="K186" i="1"/>
  <c r="K185" i="1"/>
  <c r="K184" i="1"/>
  <c r="K182" i="1"/>
  <c r="K180" i="1"/>
  <c r="K179" i="1"/>
  <c r="AI179" i="1" s="1"/>
  <c r="K178" i="1"/>
  <c r="K177" i="1"/>
  <c r="K176" i="1"/>
  <c r="K175" i="1"/>
  <c r="K174" i="1"/>
  <c r="K173" i="1"/>
  <c r="K172" i="1"/>
  <c r="K171" i="1"/>
  <c r="K170" i="1"/>
  <c r="K169" i="1"/>
  <c r="K168" i="1"/>
  <c r="K167" i="1"/>
  <c r="K166" i="1"/>
  <c r="K164" i="1"/>
  <c r="K163" i="1"/>
  <c r="K162" i="1"/>
  <c r="K161" i="1"/>
  <c r="K160" i="1"/>
  <c r="K159" i="1"/>
  <c r="K158" i="1"/>
  <c r="K157" i="1"/>
  <c r="K155" i="1"/>
  <c r="K153" i="1"/>
  <c r="K151" i="1"/>
  <c r="K150" i="1"/>
  <c r="K149" i="1"/>
  <c r="K148" i="1"/>
  <c r="K147" i="1"/>
  <c r="K146" i="1"/>
  <c r="K145" i="1"/>
  <c r="K144" i="1"/>
  <c r="K143" i="1"/>
  <c r="K142" i="1"/>
  <c r="K140" i="1"/>
  <c r="K138" i="1"/>
  <c r="K136" i="1"/>
  <c r="K134" i="1"/>
  <c r="K133" i="1"/>
  <c r="K132" i="1"/>
  <c r="K129" i="1"/>
  <c r="K128" i="1"/>
  <c r="K127" i="1"/>
  <c r="K126" i="1"/>
  <c r="K124" i="1"/>
  <c r="K122" i="1"/>
  <c r="K120" i="1"/>
  <c r="K119" i="1"/>
  <c r="K118" i="1"/>
  <c r="K117" i="1"/>
  <c r="K116" i="1"/>
  <c r="K115" i="1"/>
  <c r="K114" i="1"/>
  <c r="K113" i="1"/>
  <c r="K112" i="1"/>
  <c r="K111" i="1"/>
  <c r="K110" i="1"/>
  <c r="K109" i="1"/>
  <c r="K107" i="1"/>
  <c r="K106" i="1"/>
  <c r="K104" i="1"/>
  <c r="K102" i="1"/>
  <c r="K100" i="1"/>
  <c r="K99" i="1"/>
  <c r="K97" i="1"/>
  <c r="K95" i="1"/>
  <c r="K94" i="1"/>
  <c r="K92" i="1"/>
  <c r="K88" i="1"/>
  <c r="K87" i="1"/>
  <c r="K86" i="1"/>
  <c r="K82" i="1"/>
  <c r="K81" i="1"/>
  <c r="K80" i="1"/>
  <c r="K79" i="1"/>
  <c r="K78" i="1"/>
  <c r="K77" i="1"/>
  <c r="K73" i="1"/>
  <c r="K70" i="1"/>
  <c r="K68" i="1"/>
  <c r="K67" i="1"/>
  <c r="K65" i="1"/>
  <c r="K64" i="1"/>
  <c r="K62" i="1"/>
  <c r="K61" i="1"/>
  <c r="K60" i="1"/>
  <c r="K59" i="1"/>
  <c r="K58" i="1"/>
  <c r="K56" i="1"/>
  <c r="K55" i="1"/>
  <c r="K54" i="1"/>
  <c r="K52" i="1"/>
  <c r="K51" i="1"/>
  <c r="K50" i="1"/>
  <c r="K48" i="1"/>
  <c r="K46" i="1"/>
  <c r="K42" i="1"/>
  <c r="K39" i="1"/>
  <c r="K37" i="1"/>
  <c r="AI37" i="1" s="1"/>
  <c r="K36" i="1"/>
  <c r="K35" i="1"/>
  <c r="K21" i="1"/>
  <c r="K19" i="1"/>
  <c r="K18" i="1"/>
  <c r="K17" i="1"/>
  <c r="K16" i="1"/>
  <c r="K15" i="1"/>
  <c r="K14" i="1"/>
  <c r="K13" i="1"/>
  <c r="K12" i="1"/>
  <c r="AK18" i="1" l="1"/>
  <c r="AI18" i="1"/>
  <c r="AK21" i="1"/>
  <c r="AI21" i="1"/>
  <c r="AK37" i="1"/>
  <c r="AI52" i="1"/>
  <c r="AK52" i="1"/>
  <c r="K23" i="1"/>
  <c r="K25" i="1"/>
  <c r="K27" i="1"/>
  <c r="K29" i="1"/>
  <c r="K31" i="1"/>
  <c r="K33" i="1"/>
  <c r="K40" i="1"/>
  <c r="AI104" i="1"/>
  <c r="AK104" i="1" s="1"/>
  <c r="AI59" i="1"/>
  <c r="AK59" i="1" s="1"/>
  <c r="K20" i="1"/>
  <c r="K22" i="1"/>
  <c r="AI48" i="1"/>
  <c r="AI73" i="1"/>
  <c r="AI169" i="1"/>
  <c r="AK169" i="1" s="1"/>
  <c r="AI196" i="1"/>
  <c r="AK196" i="1" s="1"/>
  <c r="AI188" i="1"/>
  <c r="AK188" i="1" s="1"/>
  <c r="AI112" i="1"/>
  <c r="AK112" i="1" s="1"/>
  <c r="AI128" i="1"/>
  <c r="AK128" i="1" s="1"/>
  <c r="AI106" i="1"/>
  <c r="AK106" i="1" s="1"/>
  <c r="AI99" i="1"/>
  <c r="AK99" i="1" s="1"/>
  <c r="AI95" i="1"/>
  <c r="AK95" i="1" s="1"/>
  <c r="AI58" i="1"/>
  <c r="AK58" i="1" s="1"/>
  <c r="AI50" i="1"/>
  <c r="AK50" i="1" s="1"/>
  <c r="AI67" i="1"/>
  <c r="AK67" i="1" s="1"/>
  <c r="AI46" i="1"/>
  <c r="AK46" i="1" s="1"/>
  <c r="AI13" i="1"/>
  <c r="AK13" i="1" s="1"/>
  <c r="K44" i="1"/>
  <c r="K24" i="1"/>
  <c r="K26" i="1"/>
  <c r="K28" i="1"/>
  <c r="K30" i="1"/>
  <c r="K32" i="1"/>
  <c r="K34" i="1"/>
  <c r="K38" i="1"/>
  <c r="AI54" i="1"/>
  <c r="AK54" i="1" s="1"/>
  <c r="K41" i="1"/>
  <c r="K43" i="1"/>
  <c r="AI61" i="1"/>
  <c r="AK61" i="1" s="1"/>
  <c r="AK48" i="1"/>
  <c r="K49" i="1"/>
  <c r="K57" i="1"/>
  <c r="AI107" i="1"/>
  <c r="AK107" i="1" s="1"/>
  <c r="K69" i="1"/>
  <c r="K71" i="1"/>
  <c r="AK73" i="1"/>
  <c r="AI51" i="1"/>
  <c r="AK51" i="1" s="1"/>
  <c r="K75" i="1"/>
  <c r="K76" i="1"/>
  <c r="AI79" i="1"/>
  <c r="AK79" i="1" s="1"/>
  <c r="K45" i="1"/>
  <c r="K53" i="1"/>
  <c r="K63" i="1"/>
  <c r="K96" i="1"/>
  <c r="K47" i="1"/>
  <c r="AI82" i="1"/>
  <c r="AK82" i="1" s="1"/>
  <c r="K83" i="1"/>
  <c r="K66" i="1"/>
  <c r="K84" i="1"/>
  <c r="K85" i="1"/>
  <c r="K93" i="1"/>
  <c r="K98" i="1"/>
  <c r="K89" i="1"/>
  <c r="AI122" i="1"/>
  <c r="AK122" i="1" s="1"/>
  <c r="K72" i="1"/>
  <c r="K90" i="1"/>
  <c r="K91" i="1"/>
  <c r="AI117" i="1"/>
  <c r="AK117" i="1" s="1"/>
  <c r="K74" i="1"/>
  <c r="AI144" i="1"/>
  <c r="AK144" i="1" s="1"/>
  <c r="AI116" i="1"/>
  <c r="AK116" i="1" s="1"/>
  <c r="K123" i="1"/>
  <c r="K125" i="1"/>
  <c r="K101" i="1"/>
  <c r="K105" i="1"/>
  <c r="K108" i="1"/>
  <c r="AI118" i="1"/>
  <c r="AK118" i="1" s="1"/>
  <c r="AI115" i="1"/>
  <c r="AK115" i="1" s="1"/>
  <c r="AI129" i="1"/>
  <c r="AK129" i="1" s="1"/>
  <c r="K103" i="1"/>
  <c r="K121" i="1"/>
  <c r="K131" i="1"/>
  <c r="AI127" i="1"/>
  <c r="AK127" i="1" s="1"/>
  <c r="AI134" i="1"/>
  <c r="AK134" i="1" s="1"/>
  <c r="AI140" i="1"/>
  <c r="AK140" i="1" s="1"/>
  <c r="AI145" i="1"/>
  <c r="AK145" i="1" s="1"/>
  <c r="AI126" i="1"/>
  <c r="AI153" i="1"/>
  <c r="AK153" i="1" s="1"/>
  <c r="K137" i="1"/>
  <c r="AK126" i="1"/>
  <c r="AI132" i="1"/>
  <c r="AK132" i="1" s="1"/>
  <c r="AI142" i="1"/>
  <c r="AK142" i="1" s="1"/>
  <c r="AI167" i="1"/>
  <c r="AK167" i="1" s="1"/>
  <c r="AI162" i="1"/>
  <c r="AI170" i="1"/>
  <c r="K135" i="1"/>
  <c r="K139" i="1"/>
  <c r="AI155" i="1"/>
  <c r="AK155" i="1" s="1"/>
  <c r="AI146" i="1"/>
  <c r="AK146" i="1" s="1"/>
  <c r="AI149" i="1"/>
  <c r="AK149" i="1" s="1"/>
  <c r="AI168" i="1"/>
  <c r="AK168" i="1" s="1"/>
  <c r="K130" i="1"/>
  <c r="K141" i="1"/>
  <c r="K152" i="1"/>
  <c r="AI161" i="1"/>
  <c r="AI158" i="1"/>
  <c r="AK158" i="1" s="1"/>
  <c r="AK161" i="1"/>
  <c r="AK162" i="1"/>
  <c r="AI157" i="1"/>
  <c r="AK157" i="1" s="1"/>
  <c r="AI159" i="1"/>
  <c r="AK159" i="1" s="1"/>
  <c r="AI150" i="1"/>
  <c r="AK150" i="1" s="1"/>
  <c r="K165" i="1"/>
  <c r="AI174" i="1"/>
  <c r="AK174" i="1" s="1"/>
  <c r="K154" i="1"/>
  <c r="K156" i="1"/>
  <c r="AI164" i="1"/>
  <c r="AK164" i="1" s="1"/>
  <c r="AI177" i="1"/>
  <c r="AK177" i="1" s="1"/>
  <c r="AK170" i="1"/>
  <c r="AK182" i="1"/>
  <c r="AI166" i="1"/>
  <c r="AK166" i="1" s="1"/>
  <c r="AI176" i="1"/>
  <c r="AK176" i="1" s="1"/>
  <c r="AI175" i="1"/>
  <c r="AK175" i="1" s="1"/>
  <c r="AI186" i="1"/>
  <c r="AK186" i="1" s="1"/>
  <c r="AI185" i="1"/>
  <c r="AK185" i="1" s="1"/>
  <c r="AK192" i="1"/>
  <c r="AI182" i="1"/>
  <c r="AI198" i="1"/>
  <c r="AK198" i="1" s="1"/>
  <c r="AK179" i="1"/>
  <c r="AI180" i="1"/>
  <c r="AK180" i="1" s="1"/>
  <c r="K201" i="1"/>
  <c r="AI200" i="1"/>
  <c r="AK200" i="1" s="1"/>
  <c r="AI194" i="1"/>
  <c r="AK194" i="1" s="1"/>
  <c r="K181" i="1"/>
  <c r="AI192" i="1"/>
  <c r="K183" i="1"/>
  <c r="K187" i="1"/>
  <c r="K189" i="1"/>
  <c r="K191" i="1"/>
  <c r="K193" i="1"/>
  <c r="K195" i="1"/>
  <c r="K197" i="1"/>
  <c r="K199" i="1"/>
  <c r="AI68" i="1" l="1"/>
  <c r="AK68" i="1" s="1"/>
  <c r="AI160" i="1"/>
  <c r="AK160" i="1" s="1"/>
  <c r="AI114" i="1"/>
  <c r="AK114" i="1" s="1"/>
  <c r="AI147" i="1"/>
  <c r="AK147" i="1" s="1"/>
  <c r="AI60" i="1"/>
  <c r="AK60" i="1" s="1"/>
  <c r="AI36" i="1"/>
  <c r="AK36" i="1" s="1"/>
  <c r="AI42" i="1"/>
  <c r="AK42" i="1" s="1"/>
  <c r="AI172" i="1"/>
  <c r="AK172" i="1" s="1"/>
  <c r="AI152" i="1"/>
  <c r="AK152" i="1" s="1"/>
  <c r="AI130" i="1"/>
  <c r="AK130" i="1" s="1"/>
  <c r="AI131" i="1"/>
  <c r="AK131" i="1" s="1"/>
  <c r="AI120" i="1"/>
  <c r="AK120" i="1" s="1"/>
  <c r="AI84" i="1"/>
  <c r="AK84" i="1" s="1"/>
  <c r="AI119" i="1"/>
  <c r="AK119" i="1" s="1"/>
  <c r="AI81" i="1"/>
  <c r="AK81" i="1" s="1"/>
  <c r="AI77" i="1"/>
  <c r="AK77" i="1" s="1"/>
  <c r="AI62" i="1"/>
  <c r="AK62" i="1" s="1"/>
  <c r="AI41" i="1"/>
  <c r="AK41" i="1" s="1"/>
  <c r="AI38" i="1"/>
  <c r="AK38" i="1" s="1"/>
  <c r="AI22" i="1"/>
  <c r="AK22" i="1" s="1"/>
  <c r="AI33" i="1"/>
  <c r="AK33" i="1" s="1"/>
  <c r="AI25" i="1"/>
  <c r="AK25" i="1" s="1"/>
  <c r="AI199" i="1"/>
  <c r="AK199" i="1" s="1"/>
  <c r="AI178" i="1"/>
  <c r="AK178" i="1" s="1"/>
  <c r="AI171" i="1"/>
  <c r="AK171" i="1" s="1"/>
  <c r="AI138" i="1"/>
  <c r="AK138" i="1" s="1"/>
  <c r="AI136" i="1"/>
  <c r="AK136" i="1" s="1"/>
  <c r="AI121" i="1"/>
  <c r="AK121" i="1" s="1"/>
  <c r="AI63" i="1"/>
  <c r="AK63" i="1" s="1"/>
  <c r="AI65" i="1"/>
  <c r="AK65" i="1" s="1"/>
  <c r="AI71" i="1"/>
  <c r="AK71" i="1" s="1"/>
  <c r="AI57" i="1"/>
  <c r="AK57" i="1" s="1"/>
  <c r="AI30" i="1"/>
  <c r="AK30" i="1" s="1"/>
  <c r="AI35" i="1"/>
  <c r="AK35" i="1" s="1"/>
  <c r="AI56" i="1"/>
  <c r="AK56" i="1" s="1"/>
  <c r="AI19" i="1"/>
  <c r="AK19" i="1" s="1"/>
  <c r="AI14" i="1"/>
  <c r="AK14" i="1" s="1"/>
  <c r="AI181" i="1"/>
  <c r="AK181" i="1" s="1"/>
  <c r="AI103" i="1"/>
  <c r="AK103" i="1" s="1"/>
  <c r="AI105" i="1"/>
  <c r="AK105" i="1" s="1"/>
  <c r="AI85" i="1"/>
  <c r="AK85" i="1" s="1"/>
  <c r="AI53" i="1"/>
  <c r="AK53" i="1" s="1"/>
  <c r="AI75" i="1"/>
  <c r="AK75" i="1" s="1"/>
  <c r="AI43" i="1"/>
  <c r="AK43" i="1" s="1"/>
  <c r="AI32" i="1"/>
  <c r="AK32" i="1" s="1"/>
  <c r="AI24" i="1"/>
  <c r="AK24" i="1" s="1"/>
  <c r="AI80" i="1"/>
  <c r="AK80" i="1" s="1"/>
  <c r="AI86" i="1"/>
  <c r="AK86" i="1" s="1"/>
  <c r="AI31" i="1"/>
  <c r="AK31" i="1" s="1"/>
  <c r="AI23" i="1"/>
  <c r="AK23" i="1" s="1"/>
  <c r="AI133" i="1"/>
  <c r="AK133" i="1" s="1"/>
  <c r="AI197" i="1"/>
  <c r="AK197" i="1" s="1"/>
  <c r="AI190" i="1"/>
  <c r="AK190" i="1" s="1"/>
  <c r="AI195" i="1"/>
  <c r="AK195" i="1" s="1"/>
  <c r="AI125" i="1"/>
  <c r="AK125" i="1" s="1"/>
  <c r="AI113" i="1"/>
  <c r="AK113" i="1" s="1"/>
  <c r="AI100" i="1"/>
  <c r="AK100" i="1" s="1"/>
  <c r="AI93" i="1"/>
  <c r="AK93" i="1" s="1"/>
  <c r="AI45" i="1"/>
  <c r="AK45" i="1" s="1"/>
  <c r="AI92" i="1"/>
  <c r="AK92" i="1" s="1"/>
  <c r="AI64" i="1"/>
  <c r="AK64" i="1" s="1"/>
  <c r="AI28" i="1"/>
  <c r="AK28" i="1" s="1"/>
  <c r="AI20" i="1"/>
  <c r="AK20" i="1" s="1"/>
  <c r="AI88" i="1"/>
  <c r="AK88" i="1" s="1"/>
  <c r="AI40" i="1"/>
  <c r="AK40" i="1" s="1"/>
  <c r="AI16" i="1"/>
  <c r="AK16" i="1" s="1"/>
  <c r="AI154" i="1"/>
  <c r="AK154" i="1" s="1"/>
  <c r="AI183" i="1"/>
  <c r="AK183" i="1" s="1"/>
  <c r="AI163" i="1"/>
  <c r="AK163" i="1" s="1"/>
  <c r="AI143" i="1"/>
  <c r="AK143" i="1" s="1"/>
  <c r="AI151" i="1"/>
  <c r="AK151" i="1" s="1"/>
  <c r="AI101" i="1"/>
  <c r="AK101" i="1" s="1"/>
  <c r="AI102" i="1"/>
  <c r="AK102" i="1" s="1"/>
  <c r="AI124" i="1"/>
  <c r="AK124" i="1" s="1"/>
  <c r="AI69" i="1"/>
  <c r="AK69" i="1" s="1"/>
  <c r="AI55" i="1"/>
  <c r="AK55" i="1" s="1"/>
  <c r="AI193" i="1"/>
  <c r="AK193" i="1" s="1"/>
  <c r="AI123" i="1"/>
  <c r="AK123" i="1" s="1"/>
  <c r="AI74" i="1"/>
  <c r="AK74" i="1" s="1"/>
  <c r="AI91" i="1"/>
  <c r="AK91" i="1" s="1"/>
  <c r="AI72" i="1"/>
  <c r="AK72" i="1" s="1"/>
  <c r="AI47" i="1"/>
  <c r="AK47" i="1" s="1"/>
  <c r="AI70" i="1"/>
  <c r="AK70" i="1" s="1"/>
  <c r="AI39" i="1"/>
  <c r="AK39" i="1" s="1"/>
  <c r="AI29" i="1"/>
  <c r="AK29" i="1" s="1"/>
  <c r="AI187" i="1"/>
  <c r="AK187" i="1" s="1"/>
  <c r="AI201" i="1"/>
  <c r="AK201" i="1" s="1"/>
  <c r="AI135" i="1"/>
  <c r="AK135" i="1" s="1"/>
  <c r="AI44" i="1"/>
  <c r="AK44" i="1" s="1"/>
  <c r="AI184" i="1"/>
  <c r="AK184" i="1" s="1"/>
  <c r="AI165" i="1"/>
  <c r="AK165" i="1" s="1"/>
  <c r="AI148" i="1"/>
  <c r="AK148" i="1" s="1"/>
  <c r="AI191" i="1"/>
  <c r="AK191" i="1" s="1"/>
  <c r="AI141" i="1"/>
  <c r="AK141" i="1" s="1"/>
  <c r="AI97" i="1"/>
  <c r="AK97" i="1" s="1"/>
  <c r="AI90" i="1"/>
  <c r="AK90" i="1" s="1"/>
  <c r="AI89" i="1"/>
  <c r="AK89" i="1" s="1"/>
  <c r="AI98" i="1"/>
  <c r="AK98" i="1" s="1"/>
  <c r="AI96" i="1"/>
  <c r="AK96" i="1" s="1"/>
  <c r="AI34" i="1"/>
  <c r="AK34" i="1" s="1"/>
  <c r="AI26" i="1"/>
  <c r="AK26" i="1" s="1"/>
  <c r="AI110" i="1"/>
  <c r="AK110" i="1" s="1"/>
  <c r="AI12" i="1"/>
  <c r="AK12" i="1" s="1"/>
  <c r="AI189" i="1"/>
  <c r="AK189" i="1" s="1"/>
  <c r="AI173" i="1"/>
  <c r="AK173" i="1" s="1"/>
  <c r="AI156" i="1"/>
  <c r="AK156" i="1" s="1"/>
  <c r="AI139" i="1"/>
  <c r="AK139" i="1" s="1"/>
  <c r="AI137" i="1"/>
  <c r="AK137" i="1" s="1"/>
  <c r="AI108" i="1"/>
  <c r="AK108" i="1" s="1"/>
  <c r="AI109" i="1"/>
  <c r="AK109" i="1" s="1"/>
  <c r="AI66" i="1"/>
  <c r="AK66" i="1" s="1"/>
  <c r="AI94" i="1"/>
  <c r="AK94" i="1" s="1"/>
  <c r="AI83" i="1"/>
  <c r="AK83" i="1" s="1"/>
  <c r="AI78" i="1"/>
  <c r="AK78" i="1" s="1"/>
  <c r="AI76" i="1"/>
  <c r="AK76" i="1" s="1"/>
  <c r="AI49" i="1"/>
  <c r="AK49" i="1" s="1"/>
  <c r="AI111" i="1"/>
  <c r="AK111" i="1" s="1"/>
  <c r="AI87" i="1"/>
  <c r="AK87" i="1" s="1"/>
  <c r="AI27" i="1"/>
  <c r="AK27" i="1" s="1"/>
  <c r="AI17" i="1" l="1"/>
  <c r="AK17" i="1" s="1"/>
  <c r="AI15" i="1"/>
  <c r="AK15" i="1" s="1"/>
  <c r="AK203" i="1" l="1"/>
  <c r="AL17" i="1" s="1"/>
  <c r="AL153" i="1" l="1"/>
  <c r="AL95" i="1"/>
  <c r="AL157" i="1"/>
  <c r="AL176" i="1"/>
  <c r="AL54" i="1"/>
  <c r="AL146" i="1"/>
  <c r="AL161" i="1"/>
  <c r="AL79" i="1"/>
  <c r="AL104" i="1"/>
  <c r="AL106" i="1"/>
  <c r="AL46" i="1"/>
  <c r="AL194" i="1"/>
  <c r="AL82" i="1"/>
  <c r="AL164" i="1"/>
  <c r="AL188" i="1"/>
  <c r="AL128" i="1"/>
  <c r="AL37" i="1"/>
  <c r="AL129" i="1"/>
  <c r="AL18" i="1"/>
  <c r="AL149" i="1"/>
  <c r="AL198" i="1"/>
  <c r="AL158" i="1"/>
  <c r="AL112" i="1"/>
  <c r="AL169" i="1"/>
  <c r="AL115" i="1"/>
  <c r="AL118" i="1"/>
  <c r="AL179" i="1"/>
  <c r="AL192" i="1"/>
  <c r="AL186" i="1"/>
  <c r="AL200" i="1"/>
  <c r="AL51" i="1"/>
  <c r="AL132" i="1"/>
  <c r="AL168" i="1"/>
  <c r="AL196" i="1"/>
  <c r="AL170" i="1"/>
  <c r="AL162" i="1"/>
  <c r="AL150" i="1"/>
  <c r="AL50" i="1"/>
  <c r="AL107" i="1"/>
  <c r="AL167" i="1"/>
  <c r="AL175" i="1"/>
  <c r="AL144" i="1"/>
  <c r="AL155" i="1"/>
  <c r="AL134" i="1"/>
  <c r="AL73" i="1"/>
  <c r="AL142" i="1"/>
  <c r="AL159" i="1"/>
  <c r="AL13" i="1"/>
  <c r="AL127" i="1"/>
  <c r="AL117" i="1"/>
  <c r="AL59" i="1"/>
  <c r="AL182" i="1"/>
  <c r="AL48" i="1"/>
  <c r="AL21" i="1"/>
  <c r="AL126" i="1"/>
  <c r="AL166" i="1"/>
  <c r="AL145" i="1"/>
  <c r="AL185" i="1"/>
  <c r="AL116" i="1"/>
  <c r="AL174" i="1"/>
  <c r="AL177" i="1"/>
  <c r="AL67" i="1"/>
  <c r="AL52" i="1"/>
  <c r="AL140" i="1"/>
  <c r="AL58" i="1"/>
  <c r="AL122" i="1"/>
  <c r="AL180" i="1"/>
  <c r="AL99" i="1"/>
  <c r="AL61" i="1"/>
  <c r="AL64" i="1"/>
  <c r="AL24" i="1"/>
  <c r="AL105" i="1"/>
  <c r="AL123" i="1"/>
  <c r="AL35" i="1"/>
  <c r="AL190" i="1"/>
  <c r="AL26" i="1"/>
  <c r="AL30" i="1"/>
  <c r="AL74" i="1"/>
  <c r="AL34" i="1"/>
  <c r="AL172" i="1"/>
  <c r="AL195" i="1"/>
  <c r="AL36" i="1"/>
  <c r="AL102" i="1"/>
  <c r="AL160" i="1"/>
  <c r="AL38" i="1"/>
  <c r="AL63" i="1"/>
  <c r="AL189" i="1"/>
  <c r="AL114" i="1"/>
  <c r="AL85" i="1"/>
  <c r="AL78" i="1"/>
  <c r="AL151" i="1"/>
  <c r="AL143" i="1"/>
  <c r="AL22" i="1"/>
  <c r="AL20" i="1"/>
  <c r="AL94" i="1"/>
  <c r="AL68" i="1"/>
  <c r="AL55" i="1"/>
  <c r="AL165" i="1"/>
  <c r="AL98" i="1"/>
  <c r="AL199" i="1"/>
  <c r="AL119" i="1"/>
  <c r="AL92" i="1"/>
  <c r="AL49" i="1"/>
  <c r="AL62" i="1"/>
  <c r="AL131" i="1"/>
  <c r="AL135" i="1"/>
  <c r="AL121" i="1"/>
  <c r="AL138" i="1"/>
  <c r="AL65" i="1"/>
  <c r="AL89" i="1"/>
  <c r="AL39" i="1"/>
  <c r="AL43" i="1"/>
  <c r="AL183" i="1"/>
  <c r="AL141" i="1"/>
  <c r="AL60" i="1"/>
  <c r="AL133" i="1"/>
  <c r="AL40" i="1"/>
  <c r="AL148" i="1"/>
  <c r="AL101" i="1"/>
  <c r="AL53" i="1"/>
  <c r="AL178" i="1"/>
  <c r="AL70" i="1"/>
  <c r="AL12" i="1"/>
  <c r="AL19" i="1"/>
  <c r="AL81" i="1"/>
  <c r="AL76" i="1"/>
  <c r="AL120" i="1"/>
  <c r="AL171" i="1"/>
  <c r="AL86" i="1"/>
  <c r="AL93" i="1"/>
  <c r="AL57" i="1"/>
  <c r="AL88" i="1"/>
  <c r="AL33" i="1"/>
  <c r="AL45" i="1"/>
  <c r="AL201" i="1"/>
  <c r="AL29" i="1"/>
  <c r="AL97" i="1"/>
  <c r="AL184" i="1"/>
  <c r="AL71" i="1"/>
  <c r="AL110" i="1"/>
  <c r="AL32" i="1"/>
  <c r="AL23" i="1"/>
  <c r="AL28" i="1"/>
  <c r="AL83" i="1"/>
  <c r="AL147" i="1"/>
  <c r="AL72" i="1"/>
  <c r="AL139" i="1"/>
  <c r="AL90" i="1"/>
  <c r="AL130" i="1"/>
  <c r="AL42" i="1"/>
  <c r="AL113" i="1"/>
  <c r="AL80" i="1"/>
  <c r="AL41" i="1"/>
  <c r="AL31" i="1"/>
  <c r="AL69" i="1"/>
  <c r="AL47" i="1"/>
  <c r="AL163" i="1"/>
  <c r="AL91" i="1"/>
  <c r="AL124" i="1"/>
  <c r="AL111" i="1"/>
  <c r="AL152" i="1"/>
  <c r="AL136" i="1"/>
  <c r="AL103" i="1"/>
  <c r="AL96" i="1"/>
  <c r="AL154" i="1"/>
  <c r="AL191" i="1"/>
  <c r="AL137" i="1"/>
  <c r="AL27" i="1"/>
  <c r="AL187" i="1"/>
  <c r="AL25" i="1"/>
  <c r="AL109" i="1"/>
  <c r="AL77" i="1"/>
  <c r="AL75" i="1"/>
  <c r="AL56" i="1"/>
  <c r="AL193" i="1"/>
  <c r="AL156" i="1"/>
  <c r="AL100" i="1"/>
  <c r="AL197" i="1"/>
  <c r="AL16" i="1"/>
  <c r="AL173" i="1"/>
  <c r="AL181" i="1"/>
  <c r="AL44" i="1"/>
  <c r="AL87" i="1"/>
  <c r="AL14" i="1"/>
  <c r="AL66" i="1"/>
  <c r="AL108" i="1"/>
  <c r="AL84" i="1"/>
  <c r="AL125" i="1"/>
  <c r="AL15" i="1"/>
</calcChain>
</file>

<file path=xl/sharedStrings.xml><?xml version="1.0" encoding="utf-8"?>
<sst xmlns="http://schemas.openxmlformats.org/spreadsheetml/2006/main" count="2173" uniqueCount="288">
  <si>
    <t>FOR INFORMATIONAL PURPOSES ONLY</t>
  </si>
  <si>
    <t>VBP Scoring and Payment Calculations</t>
  </si>
  <si>
    <t>The quality payment program information below is for reporting and information purposes only.  Nursing facility provider reimbursement will not be based on these values.  SFY 2024 will not include at risk dollars related to quality.</t>
  </si>
  <si>
    <t>Using CMS Quality and PBJ Data Published in January 2024</t>
  </si>
  <si>
    <t>Quality Payment Period: April 1, 2024 - June 30, 2024</t>
  </si>
  <si>
    <t>Quality Measure Point Scoring</t>
  </si>
  <si>
    <t>Total Quarterly NF QPP Pool</t>
  </si>
  <si>
    <t>General Provider Information</t>
  </si>
  <si>
    <t>Program Eligibility Determiniation</t>
  </si>
  <si>
    <t>Adjusted Nurse Staffing HPRD</t>
  </si>
  <si>
    <t>High-Risk Residents w/ Pressure Ulcers</t>
  </si>
  <si>
    <t>Residents Who Lose Too Much Weight</t>
  </si>
  <si>
    <t>Antipsychotic Medications</t>
  </si>
  <si>
    <t>Pneumococcal Vaccine</t>
  </si>
  <si>
    <t>Seasonal Influenza Vaccine</t>
  </si>
  <si>
    <t>CORE-Q Performance</t>
  </si>
  <si>
    <t>Payment Calculation</t>
  </si>
  <si>
    <t>MCAID_ID</t>
  </si>
  <si>
    <t>Medicare Provider Num</t>
  </si>
  <si>
    <t>Facility Name</t>
  </si>
  <si>
    <t>Management Company</t>
  </si>
  <si>
    <t>Cost Report Year Begin</t>
  </si>
  <si>
    <t>Cost Report Year End</t>
  </si>
  <si>
    <t>Annualized Base Year Medicaid Days</t>
  </si>
  <si>
    <t>Special Focus Facility</t>
  </si>
  <si>
    <t>Special Focus Facility Candidate</t>
  </si>
  <si>
    <t>Abuse Icon</t>
  </si>
  <si>
    <t>Eligible for Program (Y/N)</t>
  </si>
  <si>
    <t>Raw Score</t>
  </si>
  <si>
    <t>Score Adjustment</t>
  </si>
  <si>
    <t>Final Adjusted Score</t>
  </si>
  <si>
    <t>Facility Tier</t>
  </si>
  <si>
    <t>Facility Points</t>
  </si>
  <si>
    <t>*Raw Score</t>
  </si>
  <si>
    <t>*Facility Tier</t>
  </si>
  <si>
    <t>*Facility Points</t>
  </si>
  <si>
    <t>Quality Incentive Score Totals</t>
  </si>
  <si>
    <t>Facility % of Maximum Quality Incentive Score</t>
  </si>
  <si>
    <t>Quality Adjusted  Medicaid Days (One Quarter)</t>
  </si>
  <si>
    <t>Percent of Quality Adjusted Total Medicaid Days (One Quarter)</t>
  </si>
  <si>
    <t>St. Joseph's Center</t>
  </si>
  <si>
    <t>Genesis Health Corp</t>
  </si>
  <si>
    <t>Windsor Health and Rehab Center</t>
  </si>
  <si>
    <t>None</t>
  </si>
  <si>
    <t>Crestfield Rehab Ctr &amp; Fenwood Manor</t>
  </si>
  <si>
    <t>Athena Health Care Associates</t>
  </si>
  <si>
    <t>Montowese Health &amp; Rehab. Ctr., Inc.</t>
  </si>
  <si>
    <t>Glen Hill Center</t>
  </si>
  <si>
    <t>Carolton Chronic and Conv. Hospital</t>
  </si>
  <si>
    <t>Apple Rehab Farmington Valley</t>
  </si>
  <si>
    <t>Apple Health Care Inc.</t>
  </si>
  <si>
    <t>Hewitt Health &amp; Rehabilitation Center, Inc.</t>
  </si>
  <si>
    <t>Skyview Rehab and Nursing</t>
  </si>
  <si>
    <t>Salmon Brook Rehab and Nursing</t>
  </si>
  <si>
    <t>Cassena Care of Stamford</t>
  </si>
  <si>
    <t xml:space="preserve">Cassena Care Consulting             </t>
  </si>
  <si>
    <t>7500 / 90795</t>
  </si>
  <si>
    <t>Avery Nursing Home 00/95</t>
  </si>
  <si>
    <t>Church Homes, Inc.</t>
  </si>
  <si>
    <t>Milford Health and Rehab. Center</t>
  </si>
  <si>
    <t>National Health Care, Inc.</t>
  </si>
  <si>
    <t>Saybrook Health Care Center</t>
  </si>
  <si>
    <t>Havencare at Filosa</t>
  </si>
  <si>
    <t>Westview Health Care Center</t>
  </si>
  <si>
    <t>Norwich Sub-Acute and Nursing</t>
  </si>
  <si>
    <t>Hughes Health and Rehabilitation, Inc.</t>
  </si>
  <si>
    <t>Villa Maria Nursing &amp; Rehabilitation Inc.</t>
  </si>
  <si>
    <t>Frances Warde Towers</t>
  </si>
  <si>
    <t>Mercy Community Health</t>
  </si>
  <si>
    <t>Apple Rehab Middletown</t>
  </si>
  <si>
    <t>Torrington Center for Nursing &amp; Rehab</t>
  </si>
  <si>
    <t>Middlesex Health Care Center</t>
  </si>
  <si>
    <t>Hebrew Home</t>
  </si>
  <si>
    <t>Wolcott Hall Nursing Center, Inc</t>
  </si>
  <si>
    <t>Greentree Manor Nursing &amp; Rehab. Ctr</t>
  </si>
  <si>
    <t>Ryder Health Management</t>
  </si>
  <si>
    <t>Nathaniel Witherell</t>
  </si>
  <si>
    <t>Town of Greenwich</t>
  </si>
  <si>
    <t>Masonicare Health Center</t>
  </si>
  <si>
    <t>Masonicare</t>
  </si>
  <si>
    <t>Bloomfield Health Care Center, LLC</t>
  </si>
  <si>
    <t>Apple Rehab Guilford</t>
  </si>
  <si>
    <t>Complete Care at Middlebury LLC</t>
  </si>
  <si>
    <t>Complete Care Management LLC</t>
  </si>
  <si>
    <t>The Villa at Stamford</t>
  </si>
  <si>
    <t>New London Sub Acute and Rehab</t>
  </si>
  <si>
    <t>Cassena Care at Norwalk</t>
  </si>
  <si>
    <t>Bishop Wicke Health &amp; Rehab. Ctr.</t>
  </si>
  <si>
    <t>Apple Rehabilitation Watertown</t>
  </si>
  <si>
    <t>Grandview Rehabilitation and Healthcare Center</t>
  </si>
  <si>
    <t>Fox Hill Center</t>
  </si>
  <si>
    <t>Complete Care at Meriden Center LLC</t>
  </si>
  <si>
    <t>WV-Parkway Pavilion</t>
  </si>
  <si>
    <t xml:space="preserve">Wachusett Ventures, LLC             </t>
  </si>
  <si>
    <t>Harbor Village North Rehab and Nursing Center</t>
  </si>
  <si>
    <t>20164 / 520165</t>
  </si>
  <si>
    <t>Village Green of Bristol Rehab. and Health Center 64</t>
  </si>
  <si>
    <t>Southport Center for Nursing &amp; Rehab</t>
  </si>
  <si>
    <t>West Haven Center for Nursing &amp; Rehab</t>
  </si>
  <si>
    <t>Geer Nursing and Rehab. Center</t>
  </si>
  <si>
    <t>Village Crest Center for Health &amp; Rehabilitation</t>
  </si>
  <si>
    <t>Apple Rehab of Rocky Hill</t>
  </si>
  <si>
    <t>Civita Care Center at Milford</t>
  </si>
  <si>
    <t xml:space="preserve">Traditions Senior Management        </t>
  </si>
  <si>
    <t>Portland Care and Rehab. Center, Inc.</t>
  </si>
  <si>
    <t>McLean Health Center</t>
  </si>
  <si>
    <t>Waterbury Center for Nursing &amp; Rehab</t>
  </si>
  <si>
    <t>The Pines at Bristol</t>
  </si>
  <si>
    <t>Civita Care Center at Cheshire</t>
  </si>
  <si>
    <t>Arden House</t>
  </si>
  <si>
    <t>Ledgecrest Health Care Center, Inc</t>
  </si>
  <si>
    <t>Apple Rehab Colchester</t>
  </si>
  <si>
    <t>Cobalt Lodge Health Care &amp; Rehab. Ctr</t>
  </si>
  <si>
    <t>The Guilford House, LLC</t>
  </si>
  <si>
    <t>9365 / 91777</t>
  </si>
  <si>
    <t>Noble Horizons 65/77</t>
  </si>
  <si>
    <t>Kimberly Hall South Center</t>
  </si>
  <si>
    <t>Maple View Center for Health and Rehabilitation</t>
  </si>
  <si>
    <t>Complete Care at Glendale Center LLC</t>
  </si>
  <si>
    <t>River Glen Health Care Center</t>
  </si>
  <si>
    <t>HealthBridge Management Co</t>
  </si>
  <si>
    <t>Pierce Memorial Baptist Home, Inc.</t>
  </si>
  <si>
    <t>Avon Health Center</t>
  </si>
  <si>
    <t>Whitney Rehabilitation Care Center</t>
  </si>
  <si>
    <t>Park Place Health Center</t>
  </si>
  <si>
    <t xml:space="preserve">iCare Health Network                </t>
  </si>
  <si>
    <t>Farmington Care Center</t>
  </si>
  <si>
    <t>Westside Care Center</t>
  </si>
  <si>
    <t>Complete Care at Harrington Court LLC</t>
  </si>
  <si>
    <t>Riverside Health and Rehabilitation Center</t>
  </si>
  <si>
    <t>Douglas Manor</t>
  </si>
  <si>
    <t>Regency House Nursing and Rehabilitation Center</t>
  </si>
  <si>
    <t>Autumn Lake Healthcare at Cromwell LLC</t>
  </si>
  <si>
    <t xml:space="preserve">Autumn Lake Healthcare               </t>
  </si>
  <si>
    <t>Touchpoints at Bloomfield</t>
  </si>
  <si>
    <t>Elim Park Baptist Home</t>
  </si>
  <si>
    <t>9555 / 49553</t>
  </si>
  <si>
    <t>Trinity Hill Care Center, LLC 55</t>
  </si>
  <si>
    <t>Complete Care at Groton Regency LLC</t>
  </si>
  <si>
    <t>Mystic Manor, Inc.</t>
  </si>
  <si>
    <t>Saint Joseph's Residence</t>
  </si>
  <si>
    <t>Civita Care Center at Danbury</t>
  </si>
  <si>
    <t>Grimes Center</t>
  </si>
  <si>
    <t>West Hartford Health &amp; Rehab. Center</t>
  </si>
  <si>
    <t>Kimberly Hall North</t>
  </si>
  <si>
    <t>Civita Care Center at Newington</t>
  </si>
  <si>
    <t>Fairview, Inc.</t>
  </si>
  <si>
    <t>Whitney Center</t>
  </si>
  <si>
    <t>Autumn Lake Healthcare at New Britain LLC</t>
  </si>
  <si>
    <t>Jefferson House</t>
  </si>
  <si>
    <t>Whispering Pines Rehabilitation and Nursing Center</t>
  </si>
  <si>
    <t xml:space="preserve">WP Management LLC                   </t>
  </si>
  <si>
    <t>ARK Healthcare &amp; Rehabilitation at Branford Hills</t>
  </si>
  <si>
    <t>Chelsea Place Care Center</t>
  </si>
  <si>
    <t>Apple Rehab Shelton Lakes</t>
  </si>
  <si>
    <t>Pilgrim Manor</t>
  </si>
  <si>
    <t>Covenant Retirement Communities</t>
  </si>
  <si>
    <t>10298 / 91793</t>
  </si>
  <si>
    <t>Chestelm Health Care 98/93</t>
  </si>
  <si>
    <t>Greenwich Woods Rehabilitation</t>
  </si>
  <si>
    <t xml:space="preserve">Moshe Bernstein and Mordi Blass     </t>
  </si>
  <si>
    <t>Colonial Health &amp; Rehab Center of Plainfield, LLC</t>
  </si>
  <si>
    <t>Wadsworth Glen Health Care &amp; Rehab Ctr</t>
  </si>
  <si>
    <t>Gladeview Health Care Center</t>
  </si>
  <si>
    <t>Touchpoints at Manchester</t>
  </si>
  <si>
    <t>Glastonbury Health Care Center</t>
  </si>
  <si>
    <t>Wilton Meadows Health Care Center</t>
  </si>
  <si>
    <t>TransCon Builders, Inc.</t>
  </si>
  <si>
    <t>20347 / 95077</t>
  </si>
  <si>
    <t>Litchfield Woods Health Care Ctr. 47/77</t>
  </si>
  <si>
    <t>St. Camillus Stamford OPCO LLC</t>
  </si>
  <si>
    <t>ARK Health Care Management</t>
  </si>
  <si>
    <t>Saint Joseph's Living Center</t>
  </si>
  <si>
    <t>Cambridge Health and Rehabilitation Center</t>
  </si>
  <si>
    <t>Bayview Health Care Center</t>
  </si>
  <si>
    <t>Mary Wade Home, Inc., The</t>
  </si>
  <si>
    <t>Evergreen Health Care Center</t>
  </si>
  <si>
    <t>Apple Rehab Mystic</t>
  </si>
  <si>
    <t>Ingraham Manor</t>
  </si>
  <si>
    <t>Ludlowe Center</t>
  </si>
  <si>
    <t>Autumn Lake Healthcare at the Willows LLC</t>
  </si>
  <si>
    <t>Valerie Manor</t>
  </si>
  <si>
    <t>Manchester Rehabilitation and Healthcare Center</t>
  </si>
  <si>
    <t>Vernon Rehabilitation and Healthcare Center</t>
  </si>
  <si>
    <t>Beechwood</t>
  </si>
  <si>
    <t>Southington Care Center</t>
  </si>
  <si>
    <t xml:space="preserve">Hartford HealthCare Senior Services </t>
  </si>
  <si>
    <t>Silver Springs Care Center</t>
  </si>
  <si>
    <t>Governors House Simsbury OPCO, LLC</t>
  </si>
  <si>
    <t>Lord Chamberlain Nursing &amp; Rehabilitation  Ctr.</t>
  </si>
  <si>
    <t>Trinity Terraces</t>
  </si>
  <si>
    <t>Pendleton Health &amp; Rehab. Center</t>
  </si>
  <si>
    <t>SavaSeniorCare Administrative Sevice</t>
  </si>
  <si>
    <t>Jerome Home, The</t>
  </si>
  <si>
    <t>Coccomo Memorial Health Center</t>
  </si>
  <si>
    <t>Suffield House, The</t>
  </si>
  <si>
    <t>Advanced Nursing and Rehab</t>
  </si>
  <si>
    <t>Cook Willow Health &amp; Rehab Center</t>
  </si>
  <si>
    <t>Sheriden Woods Health Care Center</t>
  </si>
  <si>
    <t>Abbott Terrace Health Center</t>
  </si>
  <si>
    <t>10231 / 95283</t>
  </si>
  <si>
    <t>Connecticut Baptist Homes 31/83</t>
  </si>
  <si>
    <t>Mozaic Senior Life</t>
  </si>
  <si>
    <t>Saint John Paul II Center</t>
  </si>
  <si>
    <t>Newtown Rehabilitation &amp; Health Care</t>
  </si>
  <si>
    <t>Notre Dame Conv. Home, Inc.</t>
  </si>
  <si>
    <t>Bickford Health Care Center</t>
  </si>
  <si>
    <t>Sommerset Health Care</t>
  </si>
  <si>
    <t>Fresh River Healthcare</t>
  </si>
  <si>
    <t>Waveny Care Center</t>
  </si>
  <si>
    <t>Curtis Home/St. Elizabeth Center</t>
  </si>
  <si>
    <t>Hamden Rehab. and Health Care Center</t>
  </si>
  <si>
    <t>20800 / 95225</t>
  </si>
  <si>
    <t>Athena Meadowbrook LLC 00/25</t>
  </si>
  <si>
    <t>Gardner Heights Health Care Center, Inc.</t>
  </si>
  <si>
    <t>Lutheran Home of Southbury, Inc.</t>
  </si>
  <si>
    <t xml:space="preserve">Sheehan Health Group, LLC           </t>
  </si>
  <si>
    <t>Cheshire House Health Care Fac &amp; Rehab</t>
  </si>
  <si>
    <t>Monsignor Bojnowski Manor</t>
  </si>
  <si>
    <t>Bride Brook Rehab and Nursing Center</t>
  </si>
  <si>
    <t>Civita Care Center at West River</t>
  </si>
  <si>
    <t>LiveWell Connecticut</t>
  </si>
  <si>
    <t>Sharon Health Care Center</t>
  </si>
  <si>
    <t>Apple Rehab Cromwell</t>
  </si>
  <si>
    <t>Water's Edge Center for Health &amp; Rehab.</t>
  </si>
  <si>
    <t>Woodlake at Tolland Nursing &amp; Rehab</t>
  </si>
  <si>
    <t>Seabury Health Center</t>
  </si>
  <si>
    <t>Marlborough Health &amp; Rehab. Center</t>
  </si>
  <si>
    <t>Shady Knoll Health Center, Inc</t>
  </si>
  <si>
    <t>Autumn Lake Healthcare at Norwalk LLC</t>
  </si>
  <si>
    <t>Apple Rehab Avon</t>
  </si>
  <si>
    <t>Apple Rehab Laurel Woods</t>
  </si>
  <si>
    <t>Beacon Brook Health Center</t>
  </si>
  <si>
    <t>Bel-Air Manor</t>
  </si>
  <si>
    <t>Civita Care Center at Long Ridge</t>
  </si>
  <si>
    <t>Laurel Ridge Health Care Center</t>
  </si>
  <si>
    <t>Cherry Brook Health Care Center</t>
  </si>
  <si>
    <t>New Haven Center for Nursing &amp; Rehab</t>
  </si>
  <si>
    <t>Bethel Health Care/The Cascades (RCH)</t>
  </si>
  <si>
    <t>Mansfield Center for Nursing &amp; Rehab</t>
  </si>
  <si>
    <t>Apple Rehab West Haven</t>
  </si>
  <si>
    <t>Maefair Health Care Center, Inc</t>
  </si>
  <si>
    <t>Autumn Lake Heatlhcare at Madison LLC</t>
  </si>
  <si>
    <t>Autumn Lake Healthcare at West Hartford LLC</t>
  </si>
  <si>
    <t>Leeway LLC</t>
  </si>
  <si>
    <t>Aaron Manor Nursing and Rehab. Ctr</t>
  </si>
  <si>
    <t>Matulaitis Nursing Home</t>
  </si>
  <si>
    <t>Northbridge Health Care Center</t>
  </si>
  <si>
    <t>Havencare at Hancock Hall</t>
  </si>
  <si>
    <t>Countryside Manor</t>
  </si>
  <si>
    <t>New Milford Rehab LLC</t>
  </si>
  <si>
    <t>Autumn Lake Healthcare at Bucks Hill LLC</t>
  </si>
  <si>
    <t>Amberwoods of Farmington</t>
  </si>
  <si>
    <t>The Summit at Plantsville</t>
  </si>
  <si>
    <t>JACC Healthcare Center of Danielson LLC</t>
  </si>
  <si>
    <t xml:space="preserve">JACC Healthcare Group LLC           </t>
  </si>
  <si>
    <t>Windham Health &amp; Rehab LLC</t>
  </si>
  <si>
    <t>Twin Maples Healthcare, Inc.</t>
  </si>
  <si>
    <t>Mattatuck Health Care Facility, Inc.</t>
  </si>
  <si>
    <t>Orange Health Care Center</t>
  </si>
  <si>
    <t>Touchpoints at Chestnut</t>
  </si>
  <si>
    <t>Apple Rehab Uncasville</t>
  </si>
  <si>
    <t>Bradley Home &amp; Pavilion</t>
  </si>
  <si>
    <t>SecureCare Options LLC</t>
  </si>
  <si>
    <t>Sum</t>
  </si>
  <si>
    <t>Facilities Not Included due to Temporary Closure</t>
  </si>
  <si>
    <t>Wolcott View Manor</t>
  </si>
  <si>
    <t>Facilities Not Included due to Closure</t>
  </si>
  <si>
    <t>Chesterfields Health Care Center</t>
  </si>
  <si>
    <t>20156 / 520157</t>
  </si>
  <si>
    <t>Waterbury Gardens Nursing and Rehab 56</t>
  </si>
  <si>
    <t xml:space="preserve">Priority HealthCare Group LLC       </t>
  </si>
  <si>
    <t>Notes:</t>
  </si>
  <si>
    <t>(1): Facilities with cohabitated special care units (SLTC/AIDS) have annualized Medicaid days combined for both units in the information above.  The underlying quality data is representative of the entity as a whole, and as such Medicaid days are also reflective of this.  Facilities with CCNH and RHNS beds are also combined for the above reporting.</t>
  </si>
  <si>
    <t>(2): Medicaid days are generally derived from 2022 Medicaid cost reports unless otherwise noted.</t>
  </si>
  <si>
    <t>Connecticut Department of Social Services</t>
  </si>
  <si>
    <t>Value Based Purchasing Program Development</t>
  </si>
  <si>
    <t>N</t>
  </si>
  <si>
    <t>Y</t>
  </si>
  <si>
    <t>Tier 5</t>
  </si>
  <si>
    <t>Tier 4</t>
  </si>
  <si>
    <t>Tier 3</t>
  </si>
  <si>
    <t>Tier 2</t>
  </si>
  <si>
    <t>Tier 6</t>
  </si>
  <si>
    <t>Not Eligible</t>
  </si>
  <si>
    <t>Tier 1</t>
  </si>
  <si>
    <t/>
  </si>
  <si>
    <t>Meriden Health and Rehab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</si>
</sst>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0_);_(* \(#,##0.0000\);_(* &quot;-&quot;??_);_(@_)"/>
    <numFmt numFmtId="167" formatCode="0.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i/>
      <sz val="11"/>
      <color rgb="FFFF0000"/>
      <name val="Calibri"/>
      <family val="2"/>
      <scheme val="minor"/>
    </font>
    <font>
      <i/>
      <sz val="11"/>
      <color theme="1"/>
      <name val="Calibri"/>
      <family val="2"/>
      <scheme val="minor"/>
    </font>
    <font>
      <b/>
      <sz val="12"/>
      <color theme="1"/>
      <name val="Calibri"/>
      <family val="2"/>
      <scheme val="minor"/>
    </font>
    <font>
      <i/>
      <sz val="11"/>
      <color rgb="FFFF0000"/>
      <name val="Calibri"/>
      <family val="2"/>
      <scheme val="minor"/>
    </font>
    <font>
      <sz val="11"/>
      <name val="Calibri"/>
      <family val="2"/>
      <scheme val="minor"/>
    </font>
    <font>
      <b/>
      <sz val="10"/>
      <color theme="1"/>
      <name val="Calibri"/>
      <family val="2"/>
      <scheme val="minor"/>
    </font>
    <font>
      <sz val="10"/>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7AC142"/>
        <bgColor indexed="64"/>
      </patternFill>
    </fill>
    <fill>
      <patternFill patternType="solid">
        <fgColor theme="5" tint="0.59999389629810485"/>
        <bgColor indexed="64"/>
      </patternFill>
    </fill>
    <fill>
      <patternFill patternType="solid">
        <fgColor rgb="FFFFFF99"/>
        <bgColor indexed="64"/>
      </patternFill>
    </fill>
    <fill>
      <patternFill patternType="solid">
        <fgColor rgb="FF9CC5CA"/>
        <bgColor indexed="64"/>
      </patternFill>
    </fill>
    <fill>
      <patternFill patternType="solid">
        <fgColor rgb="FF38939B"/>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0" fillId="0" borderId="0" xfId="0"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0" fillId="0" borderId="0" xfId="0" applyAlignment="1">
      <alignment horizontal="center"/>
    </xf>
    <xf numFmtId="2" fontId="0" fillId="0" borderId="0" xfId="0" applyNumberFormat="1" applyAlignment="1">
      <alignment horizontal="center"/>
    </xf>
    <xf numFmtId="0" fontId="4" fillId="0" borderId="0" xfId="0" applyFont="1" applyBorder="1"/>
    <xf numFmtId="0" fontId="5" fillId="0" borderId="0" xfId="0" applyFont="1" applyBorder="1" applyAlignment="1">
      <alignment wrapText="1"/>
    </xf>
    <xf numFmtId="0" fontId="0" fillId="0" borderId="0" xfId="0" applyBorder="1" applyAlignment="1">
      <alignment wrapText="1"/>
    </xf>
    <xf numFmtId="0" fontId="6" fillId="0" borderId="0" xfId="0" applyFont="1" applyAlignment="1">
      <alignment vertical="center"/>
    </xf>
    <xf numFmtId="0" fontId="2" fillId="0" borderId="0" xfId="0" applyFont="1" applyAlignment="1">
      <alignment horizontal="left" vertical="center"/>
    </xf>
    <xf numFmtId="0" fontId="8" fillId="0" borderId="0" xfId="0" applyFont="1" applyAlignment="1">
      <alignment horizontal="left"/>
    </xf>
    <xf numFmtId="2" fontId="8" fillId="0" borderId="0" xfId="0" applyNumberFormat="1" applyFont="1" applyAlignment="1">
      <alignment horizontal="left"/>
    </xf>
    <xf numFmtId="0" fontId="8" fillId="0" borderId="0" xfId="0" applyFont="1"/>
    <xf numFmtId="0" fontId="8" fillId="0" borderId="0" xfId="0" applyFont="1" applyAlignment="1">
      <alignment horizontal="center"/>
    </xf>
    <xf numFmtId="2" fontId="8" fillId="0" borderId="0" xfId="0" applyNumberFormat="1" applyFont="1" applyAlignment="1">
      <alignment horizontal="center"/>
    </xf>
    <xf numFmtId="0" fontId="2" fillId="2" borderId="9" xfId="0" applyFont="1" applyFill="1" applyBorder="1" applyAlignment="1">
      <alignment horizontal="centerContinuous"/>
    </xf>
    <xf numFmtId="0" fontId="2" fillId="2" borderId="10" xfId="0" applyFont="1" applyFill="1" applyBorder="1" applyAlignment="1">
      <alignment horizontal="centerContinuous"/>
    </xf>
    <xf numFmtId="2" fontId="2" fillId="2" borderId="10" xfId="0" applyNumberFormat="1" applyFont="1" applyFill="1" applyBorder="1" applyAlignment="1">
      <alignment horizontal="centerContinuous"/>
    </xf>
    <xf numFmtId="2" fontId="2" fillId="2" borderId="11" xfId="0" applyNumberFormat="1" applyFont="1" applyFill="1" applyBorder="1" applyAlignment="1">
      <alignment horizontal="centerContinuous"/>
    </xf>
    <xf numFmtId="0" fontId="2" fillId="0" borderId="7" xfId="0" applyFont="1" applyBorder="1"/>
    <xf numFmtId="0" fontId="2" fillId="0" borderId="0" xfId="0" applyFont="1" applyAlignment="1">
      <alignment horizontal="right"/>
    </xf>
    <xf numFmtId="0" fontId="2" fillId="2" borderId="9" xfId="0" applyFont="1" applyFill="1" applyBorder="1" applyAlignment="1">
      <alignment horizontal="left" vertical="center"/>
    </xf>
    <xf numFmtId="0" fontId="0" fillId="2" borderId="10" xfId="0" applyFill="1" applyBorder="1" applyAlignment="1">
      <alignment horizontal="center" vertical="center"/>
    </xf>
    <xf numFmtId="0" fontId="0" fillId="2" borderId="10" xfId="0" applyFill="1" applyBorder="1" applyAlignment="1">
      <alignment horizontal="left" vertical="center"/>
    </xf>
    <xf numFmtId="0" fontId="2" fillId="2" borderId="11" xfId="0" applyFont="1" applyFill="1" applyBorder="1" applyAlignment="1">
      <alignment horizontal="right" vertical="center"/>
    </xf>
    <xf numFmtId="9" fontId="2" fillId="2" borderId="9" xfId="3" applyFont="1" applyFill="1" applyBorder="1" applyAlignment="1">
      <alignment horizontal="left" vertical="center"/>
    </xf>
    <xf numFmtId="9" fontId="2" fillId="2" borderId="10" xfId="3" applyFont="1" applyFill="1" applyBorder="1" applyAlignment="1">
      <alignment horizontal="right" vertical="center"/>
    </xf>
    <xf numFmtId="0" fontId="0" fillId="2" borderId="10" xfId="0" applyFill="1" applyBorder="1"/>
    <xf numFmtId="0" fontId="0" fillId="0" borderId="10" xfId="0" applyBorder="1"/>
    <xf numFmtId="0" fontId="0" fillId="2" borderId="10" xfId="0" applyFill="1" applyBorder="1" applyAlignment="1">
      <alignment horizontal="centerContinuous"/>
    </xf>
    <xf numFmtId="0" fontId="2" fillId="3" borderId="10" xfId="0" applyNumberFormat="1" applyFont="1" applyFill="1" applyBorder="1" applyAlignment="1">
      <alignment horizontal="center" wrapText="1"/>
    </xf>
    <xf numFmtId="0" fontId="2" fillId="4" borderId="10" xfId="0" applyNumberFormat="1" applyFont="1" applyFill="1" applyBorder="1" applyAlignment="1">
      <alignment horizontal="center" wrapText="1"/>
    </xf>
    <xf numFmtId="0" fontId="2" fillId="5" borderId="9" xfId="0" applyFont="1" applyFill="1" applyBorder="1" applyAlignment="1" applyProtection="1">
      <alignment horizontal="center" vertical="center" wrapText="1"/>
    </xf>
    <xf numFmtId="0" fontId="2" fillId="6" borderId="6"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wrapText="1"/>
    </xf>
    <xf numFmtId="2" fontId="2" fillId="6" borderId="7" xfId="0" applyNumberFormat="1" applyFont="1" applyFill="1" applyBorder="1" applyAlignment="1" applyProtection="1">
      <alignment horizontal="center" vertical="center" wrapText="1"/>
    </xf>
    <xf numFmtId="2" fontId="2" fillId="6" borderId="8" xfId="0" applyNumberFormat="1" applyFont="1" applyFill="1" applyBorder="1" applyAlignment="1" applyProtection="1">
      <alignment horizontal="center" vertical="center" wrapText="1"/>
    </xf>
    <xf numFmtId="0" fontId="2" fillId="5" borderId="7" xfId="0" applyNumberFormat="1" applyFont="1" applyFill="1" applyBorder="1" applyAlignment="1">
      <alignment horizontal="center" wrapText="1"/>
    </xf>
    <xf numFmtId="0" fontId="2" fillId="7" borderId="10" xfId="0" applyNumberFormat="1" applyFont="1" applyFill="1" applyBorder="1" applyAlignment="1">
      <alignment horizontal="center" wrapText="1"/>
    </xf>
    <xf numFmtId="0" fontId="0" fillId="0" borderId="0" xfId="0" applyNumberFormat="1" applyAlignment="1">
      <alignment horizontal="center" vertical="center"/>
    </xf>
    <xf numFmtId="14" fontId="0" fillId="0" borderId="0" xfId="0" applyNumberFormat="1" applyFill="1" applyAlignment="1">
      <alignment horizontal="center" vertical="center"/>
    </xf>
    <xf numFmtId="164" fontId="0" fillId="0" borderId="0" xfId="1" applyNumberFormat="1" applyFont="1" applyAlignment="1">
      <alignment horizontal="left" vertical="center"/>
    </xf>
    <xf numFmtId="165" fontId="0" fillId="0" borderId="0" xfId="2" applyNumberFormat="1" applyFont="1" applyAlignment="1">
      <alignment horizontal="center" vertical="center"/>
    </xf>
    <xf numFmtId="164" fontId="0" fillId="0" borderId="0" xfId="1" applyNumberFormat="1" applyFont="1" applyAlignment="1">
      <alignment horizontal="center"/>
    </xf>
    <xf numFmtId="166" fontId="0" fillId="0" borderId="0" xfId="1" applyNumberFormat="1" applyFont="1" applyAlignment="1">
      <alignment horizontal="center"/>
    </xf>
    <xf numFmtId="10" fontId="0" fillId="0" borderId="0" xfId="3" applyNumberFormat="1" applyFont="1" applyAlignment="1">
      <alignment horizontal="center"/>
    </xf>
    <xf numFmtId="2" fontId="0" fillId="0" borderId="0" xfId="1" applyNumberFormat="1" applyFont="1" applyAlignment="1">
      <alignment horizontal="center"/>
    </xf>
    <xf numFmtId="43" fontId="0" fillId="0" borderId="0" xfId="0" applyNumberFormat="1"/>
    <xf numFmtId="10" fontId="0" fillId="0" borderId="0" xfId="3" applyNumberFormat="1" applyFont="1"/>
    <xf numFmtId="164" fontId="0" fillId="0" borderId="0" xfId="1" applyNumberFormat="1" applyFont="1"/>
    <xf numFmtId="167" fontId="0" fillId="0" borderId="0" xfId="3" applyNumberFormat="1" applyFont="1"/>
    <xf numFmtId="0" fontId="0" fillId="2" borderId="0" xfId="0" applyFill="1" applyAlignment="1">
      <alignment horizontal="center" vertical="center"/>
    </xf>
    <xf numFmtId="0" fontId="0" fillId="2" borderId="0" xfId="0" applyNumberFormat="1" applyFill="1" applyAlignment="1">
      <alignment horizontal="center" vertical="center"/>
    </xf>
    <xf numFmtId="0" fontId="0" fillId="2" borderId="0" xfId="0" applyFill="1" applyAlignment="1">
      <alignment horizontal="left" vertical="center"/>
    </xf>
    <xf numFmtId="14" fontId="0" fillId="2" borderId="0" xfId="0" applyNumberFormat="1" applyFill="1" applyAlignment="1">
      <alignment horizontal="center" vertical="center"/>
    </xf>
    <xf numFmtId="164" fontId="0" fillId="2" borderId="0" xfId="1" applyNumberFormat="1" applyFont="1" applyFill="1" applyAlignment="1">
      <alignment horizontal="left" vertical="center"/>
    </xf>
    <xf numFmtId="165" fontId="0" fillId="2" borderId="0" xfId="2" applyNumberFormat="1" applyFont="1" applyFill="1" applyAlignment="1">
      <alignment horizontal="center" vertical="center"/>
    </xf>
    <xf numFmtId="164" fontId="0" fillId="2" borderId="0" xfId="1" applyNumberFormat="1" applyFont="1" applyFill="1" applyAlignment="1">
      <alignment horizontal="center"/>
    </xf>
    <xf numFmtId="166" fontId="0" fillId="2" borderId="0" xfId="1" applyNumberFormat="1" applyFont="1" applyFill="1" applyAlignment="1">
      <alignment horizontal="center"/>
    </xf>
    <xf numFmtId="10" fontId="0" fillId="2" borderId="0" xfId="3" applyNumberFormat="1" applyFont="1" applyFill="1" applyAlignment="1">
      <alignment horizontal="center"/>
    </xf>
    <xf numFmtId="2" fontId="0" fillId="2" borderId="0" xfId="1" applyNumberFormat="1" applyFont="1" applyFill="1" applyAlignment="1">
      <alignment horizontal="center"/>
    </xf>
    <xf numFmtId="0" fontId="0" fillId="2" borderId="0" xfId="0" applyFill="1" applyAlignment="1">
      <alignment horizontal="center"/>
    </xf>
    <xf numFmtId="43" fontId="0" fillId="2" borderId="0" xfId="0" applyNumberFormat="1" applyFill="1"/>
    <xf numFmtId="10" fontId="0" fillId="2" borderId="0" xfId="3" applyNumberFormat="1" applyFont="1" applyFill="1"/>
    <xf numFmtId="164" fontId="0" fillId="2" borderId="0" xfId="1" applyNumberFormat="1" applyFont="1" applyFill="1"/>
    <xf numFmtId="167" fontId="0" fillId="2" borderId="0" xfId="3" applyNumberFormat="1" applyFont="1" applyFill="1"/>
    <xf numFmtId="0" fontId="2" fillId="0" borderId="0" xfId="0" applyFont="1"/>
    <xf numFmtId="164" fontId="0" fillId="0" borderId="0" xfId="0" applyNumberFormat="1"/>
    <xf numFmtId="164" fontId="2" fillId="0" borderId="0" xfId="0" applyNumberFormat="1" applyFont="1"/>
    <xf numFmtId="164" fontId="0" fillId="0" borderId="0" xfId="1" applyNumberFormat="1" applyFont="1" applyFill="1" applyAlignment="1">
      <alignment horizontal="left" vertical="center"/>
    </xf>
    <xf numFmtId="165" fontId="0" fillId="0" borderId="0" xfId="2" applyNumberFormat="1" applyFont="1" applyFill="1" applyAlignment="1">
      <alignment horizontal="center" vertical="center"/>
    </xf>
    <xf numFmtId="164" fontId="0" fillId="0" borderId="0" xfId="1" applyNumberFormat="1" applyFont="1" applyFill="1" applyAlignment="1">
      <alignment horizontal="center"/>
    </xf>
    <xf numFmtId="166" fontId="0" fillId="0" borderId="0" xfId="1" applyNumberFormat="1" applyFont="1" applyFill="1" applyAlignment="1">
      <alignment horizontal="center"/>
    </xf>
    <xf numFmtId="10" fontId="0" fillId="0" borderId="0" xfId="3" applyNumberFormat="1" applyFont="1" applyFill="1" applyAlignment="1">
      <alignment horizontal="center"/>
    </xf>
    <xf numFmtId="2" fontId="0" fillId="0" borderId="0" xfId="1" applyNumberFormat="1" applyFont="1" applyFill="1" applyAlignment="1">
      <alignment horizontal="center"/>
    </xf>
    <xf numFmtId="0" fontId="0" fillId="0" borderId="0" xfId="0" applyFill="1" applyAlignment="1">
      <alignment horizontal="center"/>
    </xf>
    <xf numFmtId="43" fontId="0" fillId="0" borderId="0" xfId="0" applyNumberFormat="1" applyFill="1"/>
    <xf numFmtId="10" fontId="0" fillId="0" borderId="0" xfId="3" applyNumberFormat="1" applyFont="1" applyFill="1"/>
    <xf numFmtId="164" fontId="0" fillId="0" borderId="0" xfId="1" applyNumberFormat="1" applyFont="1" applyFill="1"/>
    <xf numFmtId="167" fontId="0" fillId="0" borderId="0" xfId="3" applyNumberFormat="1" applyFont="1" applyFill="1"/>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10" fillId="0" borderId="0" xfId="0" applyFont="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T%20Quality%20Program%20Model%20v1.1%20April-June%202024%20Rates_Justi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lity Report"/>
      <sheetName val="Parameters"/>
      <sheetName val="Scoring &amp; Payment"/>
      <sheetName val="CheckSum"/>
      <sheetName val="Chain Analysis"/>
      <sheetName val="Data Visuals"/>
      <sheetName val="CT Prov Info 01-24"/>
      <sheetName val="CT QM 01-24"/>
      <sheetName val="Adjst Total Nurse Staffing Hrs"/>
      <sheetName val="CT Prov info 10-23"/>
      <sheetName val="National-State Avg. History"/>
      <sheetName val="Medicaid Rates"/>
      <sheetName val="Case Mix Rate Model"/>
      <sheetName val="CY 2022 Days"/>
      <sheetName val="NH_ProviderInfo_Jul2023"/>
      <sheetName val="Provider Crosswalk"/>
    </sheetNames>
    <sheetDataSet>
      <sheetData sheetId="0">
        <row r="1">
          <cell r="T1">
            <v>8046363</v>
          </cell>
        </row>
        <row r="5">
          <cell r="E5">
            <v>8046363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AL215"/>
  <sheetViews>
    <sheetView tabSelected="1" workbookViewId="0">
      <pane ySplit="11" topLeftCell="A12" activePane="bottomLeft" state="frozen"/>
      <selection pane="bottomLeft" activeCell="C103" sqref="C103"/>
    </sheetView>
  </sheetViews>
  <sheetFormatPr defaultRowHeight="15" x14ac:dyDescent="0.25"/>
  <cols>
    <col min="1" max="1" width="16.140625" style="1" customWidth="1"/>
    <col min="2" max="2" width="22.42578125" style="1" bestFit="1" customWidth="1"/>
    <col min="3" max="3" width="56.7109375" style="3" bestFit="1" customWidth="1"/>
    <col min="4" max="4" width="37.5703125" style="3" customWidth="1"/>
    <col min="5" max="10" width="15" style="3" customWidth="1"/>
    <col min="11" max="11" width="13" customWidth="1"/>
    <col min="12" max="12" width="9.140625" style="4" customWidth="1"/>
    <col min="13" max="13" width="11.140625" style="4" customWidth="1"/>
    <col min="14" max="14" width="9.140625" style="4" customWidth="1"/>
    <col min="15" max="15" width="12.5703125" style="5" customWidth="1"/>
    <col min="16" max="16" width="9.140625" style="5" customWidth="1"/>
    <col min="17" max="17" width="10.85546875" style="4" customWidth="1"/>
    <col min="18" max="18" width="12.5703125" style="5" customWidth="1"/>
    <col min="19" max="19" width="9.7109375" style="5" customWidth="1"/>
    <col min="20" max="20" width="9.140625" style="4"/>
    <col min="21" max="21" width="12.5703125" style="5" customWidth="1"/>
    <col min="22" max="22" width="9.140625" style="5"/>
    <col min="23" max="23" width="9.140625" style="4"/>
    <col min="24" max="24" width="12.5703125" style="5" customWidth="1"/>
    <col min="25" max="25" width="9.140625" style="5"/>
    <col min="26" max="26" width="9.140625" style="4"/>
    <col min="27" max="27" width="12.5703125" style="5" customWidth="1"/>
    <col min="28" max="28" width="9.140625" style="5"/>
    <col min="29" max="29" width="9.140625" style="4"/>
    <col min="30" max="30" width="12.5703125" style="5" customWidth="1"/>
    <col min="31" max="31" width="9.140625" style="5"/>
    <col min="32" max="32" width="9.140625" style="4"/>
    <col min="33" max="34" width="9.140625" style="5"/>
    <col min="35" max="38" width="17.140625" customWidth="1"/>
  </cols>
  <sheetData>
    <row r="1" spans="1:38" ht="18.75" x14ac:dyDescent="0.25">
      <c r="A1" s="2" t="s">
        <v>275</v>
      </c>
    </row>
    <row r="2" spans="1:38" ht="19.5" thickBot="1" x14ac:dyDescent="0.3">
      <c r="A2" s="2" t="s">
        <v>276</v>
      </c>
      <c r="D2" s="6" t="s">
        <v>0</v>
      </c>
      <c r="E2" s="7"/>
      <c r="F2" s="7"/>
      <c r="G2" s="8"/>
    </row>
    <row r="3" spans="1:38" ht="15.75" customHeight="1" x14ac:dyDescent="0.25">
      <c r="A3" s="9" t="s">
        <v>1</v>
      </c>
      <c r="D3" s="88" t="s">
        <v>2</v>
      </c>
      <c r="E3" s="89"/>
      <c r="F3" s="89"/>
      <c r="G3" s="90"/>
    </row>
    <row r="4" spans="1:38" x14ac:dyDescent="0.25">
      <c r="A4" s="10" t="s">
        <v>3</v>
      </c>
      <c r="D4" s="91"/>
      <c r="E4" s="92"/>
      <c r="F4" s="92"/>
      <c r="G4" s="93"/>
    </row>
    <row r="5" spans="1:38" ht="15.75" thickBot="1" x14ac:dyDescent="0.3">
      <c r="A5" s="10" t="s">
        <v>4</v>
      </c>
      <c r="D5" s="94"/>
      <c r="E5" s="95"/>
      <c r="F5" s="95"/>
      <c r="G5" s="96"/>
    </row>
    <row r="7" spans="1:38" x14ac:dyDescent="0.25">
      <c r="L7" s="11"/>
      <c r="M7" s="11"/>
      <c r="N7" s="11"/>
      <c r="O7" s="12"/>
      <c r="P7" s="12"/>
      <c r="Q7" s="11"/>
      <c r="R7" s="12"/>
      <c r="S7" s="12"/>
      <c r="T7" s="11"/>
      <c r="U7" s="12"/>
      <c r="V7" s="12"/>
      <c r="W7" s="11"/>
      <c r="X7" s="12"/>
      <c r="Y7" s="12"/>
      <c r="Z7" s="11"/>
      <c r="AA7" s="12"/>
      <c r="AB7" s="12"/>
      <c r="AC7" s="11"/>
      <c r="AD7" s="12"/>
      <c r="AE7" s="12"/>
      <c r="AF7" s="11"/>
      <c r="AG7" s="12"/>
      <c r="AH7" s="12"/>
      <c r="AI7" s="13"/>
      <c r="AJ7" s="13"/>
      <c r="AK7" s="13"/>
      <c r="AL7" s="13"/>
    </row>
    <row r="8" spans="1:38" ht="15.75" thickBot="1" x14ac:dyDescent="0.3">
      <c r="L8" s="14"/>
      <c r="M8" s="14"/>
      <c r="N8" s="14"/>
      <c r="O8" s="15"/>
      <c r="P8" s="15"/>
      <c r="Q8" s="14"/>
      <c r="R8" s="15"/>
      <c r="S8" s="15"/>
      <c r="T8" s="14"/>
      <c r="U8" s="15"/>
      <c r="V8" s="15"/>
      <c r="W8" s="14"/>
      <c r="X8" s="15"/>
      <c r="Y8" s="15"/>
      <c r="Z8" s="14"/>
      <c r="AA8" s="15"/>
      <c r="AB8" s="15"/>
      <c r="AC8" s="14"/>
      <c r="AD8" s="15"/>
      <c r="AE8" s="15"/>
      <c r="AF8" s="14"/>
      <c r="AG8" s="15"/>
      <c r="AH8" s="15"/>
      <c r="AI8" s="13"/>
      <c r="AJ8" s="13"/>
      <c r="AK8" s="13"/>
      <c r="AL8" s="13"/>
    </row>
    <row r="9" spans="1:38" ht="15.75" thickBot="1" x14ac:dyDescent="0.3">
      <c r="L9" s="16" t="s">
        <v>5</v>
      </c>
      <c r="M9" s="17"/>
      <c r="N9" s="17"/>
      <c r="O9" s="18"/>
      <c r="P9" s="18"/>
      <c r="Q9" s="17"/>
      <c r="R9" s="18"/>
      <c r="S9" s="18"/>
      <c r="T9" s="17"/>
      <c r="U9" s="18"/>
      <c r="V9" s="18"/>
      <c r="W9" s="17"/>
      <c r="X9" s="18"/>
      <c r="Y9" s="18"/>
      <c r="Z9" s="17"/>
      <c r="AA9" s="18"/>
      <c r="AB9" s="18"/>
      <c r="AC9" s="17"/>
      <c r="AD9" s="18"/>
      <c r="AE9" s="18"/>
      <c r="AF9" s="17"/>
      <c r="AG9" s="18"/>
      <c r="AH9" s="19"/>
      <c r="AI9" s="20"/>
      <c r="AL9" s="21" t="s">
        <v>6</v>
      </c>
    </row>
    <row r="10" spans="1:38" ht="31.5" customHeight="1" thickBot="1" x14ac:dyDescent="0.3">
      <c r="A10" s="22" t="s">
        <v>7</v>
      </c>
      <c r="B10" s="23"/>
      <c r="C10" s="24"/>
      <c r="D10" s="24"/>
      <c r="E10" s="24"/>
      <c r="F10" s="24"/>
      <c r="G10" s="25"/>
      <c r="H10" s="26" t="s">
        <v>8</v>
      </c>
      <c r="I10" s="27"/>
      <c r="J10" s="27"/>
      <c r="K10" s="28"/>
      <c r="L10" s="84" t="s">
        <v>9</v>
      </c>
      <c r="M10" s="85"/>
      <c r="N10" s="85"/>
      <c r="O10" s="85"/>
      <c r="P10" s="86"/>
      <c r="Q10" s="84" t="s">
        <v>10</v>
      </c>
      <c r="R10" s="85"/>
      <c r="S10" s="86"/>
      <c r="T10" s="84" t="s">
        <v>11</v>
      </c>
      <c r="U10" s="85"/>
      <c r="V10" s="86"/>
      <c r="W10" s="84" t="s">
        <v>12</v>
      </c>
      <c r="X10" s="85"/>
      <c r="Y10" s="86"/>
      <c r="Z10" s="84" t="s">
        <v>13</v>
      </c>
      <c r="AA10" s="85"/>
      <c r="AB10" s="86"/>
      <c r="AC10" s="84" t="s">
        <v>14</v>
      </c>
      <c r="AD10" s="85"/>
      <c r="AE10" s="86"/>
      <c r="AF10" s="84" t="s">
        <v>15</v>
      </c>
      <c r="AG10" s="85"/>
      <c r="AH10" s="86"/>
      <c r="AI10" s="29"/>
      <c r="AJ10" s="16" t="s">
        <v>16</v>
      </c>
      <c r="AK10" s="30"/>
      <c r="AL10" s="30"/>
    </row>
    <row r="11" spans="1:38" ht="60.75" thickBot="1" x14ac:dyDescent="0.3">
      <c r="A11" s="31" t="s">
        <v>17</v>
      </c>
      <c r="B11" s="31" t="s">
        <v>18</v>
      </c>
      <c r="C11" s="31" t="s">
        <v>19</v>
      </c>
      <c r="D11" s="31" t="s">
        <v>20</v>
      </c>
      <c r="E11" s="31" t="s">
        <v>21</v>
      </c>
      <c r="F11" s="31" t="s">
        <v>22</v>
      </c>
      <c r="G11" s="31" t="s">
        <v>23</v>
      </c>
      <c r="H11" s="32" t="s">
        <v>24</v>
      </c>
      <c r="I11" s="32" t="s">
        <v>25</v>
      </c>
      <c r="J11" s="32" t="s">
        <v>26</v>
      </c>
      <c r="K11" s="33" t="s">
        <v>27</v>
      </c>
      <c r="L11" s="34" t="s">
        <v>28</v>
      </c>
      <c r="M11" s="35" t="s">
        <v>29</v>
      </c>
      <c r="N11" s="35" t="s">
        <v>30</v>
      </c>
      <c r="O11" s="36" t="s">
        <v>31</v>
      </c>
      <c r="P11" s="37" t="s">
        <v>32</v>
      </c>
      <c r="Q11" s="34" t="s">
        <v>28</v>
      </c>
      <c r="R11" s="36" t="s">
        <v>31</v>
      </c>
      <c r="S11" s="37" t="s">
        <v>32</v>
      </c>
      <c r="T11" s="34" t="s">
        <v>28</v>
      </c>
      <c r="U11" s="36" t="s">
        <v>31</v>
      </c>
      <c r="V11" s="37" t="s">
        <v>32</v>
      </c>
      <c r="W11" s="34" t="s">
        <v>28</v>
      </c>
      <c r="X11" s="36" t="s">
        <v>31</v>
      </c>
      <c r="Y11" s="37" t="s">
        <v>32</v>
      </c>
      <c r="Z11" s="34" t="s">
        <v>28</v>
      </c>
      <c r="AA11" s="36" t="s">
        <v>31</v>
      </c>
      <c r="AB11" s="37" t="s">
        <v>32</v>
      </c>
      <c r="AC11" s="34" t="s">
        <v>28</v>
      </c>
      <c r="AD11" s="36" t="s">
        <v>31</v>
      </c>
      <c r="AE11" s="37" t="s">
        <v>32</v>
      </c>
      <c r="AF11" s="34" t="s">
        <v>33</v>
      </c>
      <c r="AG11" s="36" t="s">
        <v>34</v>
      </c>
      <c r="AH11" s="37" t="s">
        <v>35</v>
      </c>
      <c r="AI11" s="38" t="s">
        <v>36</v>
      </c>
      <c r="AJ11" s="39" t="s">
        <v>37</v>
      </c>
      <c r="AK11" s="39" t="s">
        <v>38</v>
      </c>
      <c r="AL11" s="39" t="s">
        <v>39</v>
      </c>
    </row>
    <row r="12" spans="1:38" x14ac:dyDescent="0.25">
      <c r="A12" s="40">
        <v>6841</v>
      </c>
      <c r="B12" s="1">
        <v>75001</v>
      </c>
      <c r="C12" s="3" t="s">
        <v>40</v>
      </c>
      <c r="D12" s="3" t="s">
        <v>41</v>
      </c>
      <c r="E12" s="41">
        <v>44470</v>
      </c>
      <c r="F12" s="41">
        <v>44834</v>
      </c>
      <c r="G12" s="42">
        <v>51362</v>
      </c>
      <c r="H12" s="43" t="s">
        <v>277</v>
      </c>
      <c r="I12" s="43" t="s">
        <v>277</v>
      </c>
      <c r="J12" s="43" t="s">
        <v>277</v>
      </c>
      <c r="K12" s="44" t="str">
        <f t="shared" ref="K12:K43" si="0">IF(OR(H12="Y",I12="Y",J12="Y"),"N","Y")</f>
        <v>Y</v>
      </c>
      <c r="L12" s="45">
        <v>3.7483200000000001</v>
      </c>
      <c r="M12" s="46">
        <v>1</v>
      </c>
      <c r="N12" s="45">
        <v>3.7483200000000001</v>
      </c>
      <c r="O12" s="47" t="s">
        <v>279</v>
      </c>
      <c r="P12" s="47">
        <v>3.75</v>
      </c>
      <c r="Q12" s="46">
        <v>5.48926E-2</v>
      </c>
      <c r="R12" s="47" t="s">
        <v>280</v>
      </c>
      <c r="S12" s="47">
        <v>8.25</v>
      </c>
      <c r="T12" s="46">
        <v>8.9613040000000005E-2</v>
      </c>
      <c r="U12" s="47" t="s">
        <v>281</v>
      </c>
      <c r="V12" s="47">
        <v>3.5</v>
      </c>
      <c r="W12" s="46">
        <v>0.19385796</v>
      </c>
      <c r="X12" s="47" t="s">
        <v>281</v>
      </c>
      <c r="Y12" s="47">
        <v>1.75</v>
      </c>
      <c r="Z12" s="46">
        <v>0.71006944999999999</v>
      </c>
      <c r="AA12" s="47" t="s">
        <v>281</v>
      </c>
      <c r="AB12" s="47">
        <v>1.75</v>
      </c>
      <c r="AC12" s="46">
        <v>0.86676875999999992</v>
      </c>
      <c r="AD12" s="47" t="s">
        <v>282</v>
      </c>
      <c r="AE12" s="47">
        <v>0.75</v>
      </c>
      <c r="AG12" s="47"/>
      <c r="AH12" s="47">
        <v>0</v>
      </c>
      <c r="AI12" s="48">
        <f t="shared" ref="AI12:AI43" si="1">IF(K12="Y",SUM(AH12,AE12,AB12,Y12,V12,S12,P12),0)</f>
        <v>19.75</v>
      </c>
      <c r="AJ12" s="49">
        <v>0.43888888888888888</v>
      </c>
      <c r="AK12" s="50">
        <f>ROUND('Scoring &amp; Payment'!G12*AJ12/4,0)</f>
        <v>5636</v>
      </c>
      <c r="AL12" s="51">
        <f t="shared" ref="AL12:AL43" si="2">AK12/$AK$203</f>
        <v>1.1323931550088706E-2</v>
      </c>
    </row>
    <row r="13" spans="1:38" x14ac:dyDescent="0.25">
      <c r="A13" s="53">
        <v>9589</v>
      </c>
      <c r="B13" s="52">
        <v>75011</v>
      </c>
      <c r="C13" s="54" t="s">
        <v>42</v>
      </c>
      <c r="D13" s="54" t="s">
        <v>43</v>
      </c>
      <c r="E13" s="55">
        <v>44470</v>
      </c>
      <c r="F13" s="55">
        <v>44834</v>
      </c>
      <c r="G13" s="56">
        <v>26902</v>
      </c>
      <c r="H13" s="57" t="s">
        <v>277</v>
      </c>
      <c r="I13" s="57" t="s">
        <v>277</v>
      </c>
      <c r="J13" s="57" t="s">
        <v>277</v>
      </c>
      <c r="K13" s="58" t="str">
        <f t="shared" si="0"/>
        <v>Y</v>
      </c>
      <c r="L13" s="59">
        <v>3.1457000000000002</v>
      </c>
      <c r="M13" s="60">
        <v>1</v>
      </c>
      <c r="N13" s="59">
        <v>3.33351</v>
      </c>
      <c r="O13" s="61" t="s">
        <v>282</v>
      </c>
      <c r="P13" s="61">
        <v>0.75</v>
      </c>
      <c r="Q13" s="60">
        <v>5.4945050000000002E-2</v>
      </c>
      <c r="R13" s="61" t="s">
        <v>280</v>
      </c>
      <c r="S13" s="61">
        <v>8.25</v>
      </c>
      <c r="T13" s="60">
        <v>0.10954065</v>
      </c>
      <c r="U13" s="61" t="s">
        <v>282</v>
      </c>
      <c r="V13" s="61">
        <v>1.5</v>
      </c>
      <c r="W13" s="60">
        <v>5.9760970000000004E-2</v>
      </c>
      <c r="X13" s="61" t="s">
        <v>283</v>
      </c>
      <c r="Y13" s="61">
        <v>5</v>
      </c>
      <c r="Z13" s="60">
        <v>0.71212120999999995</v>
      </c>
      <c r="AA13" s="61" t="s">
        <v>281</v>
      </c>
      <c r="AB13" s="61">
        <v>1.75</v>
      </c>
      <c r="AC13" s="60">
        <v>0.88405797000000008</v>
      </c>
      <c r="AD13" s="61" t="s">
        <v>281</v>
      </c>
      <c r="AE13" s="61">
        <v>1.75</v>
      </c>
      <c r="AF13" s="62"/>
      <c r="AG13" s="61"/>
      <c r="AH13" s="61">
        <v>0</v>
      </c>
      <c r="AI13" s="63">
        <f t="shared" si="1"/>
        <v>19</v>
      </c>
      <c r="AJ13" s="64">
        <v>0.42222222222222222</v>
      </c>
      <c r="AK13" s="65">
        <f>ROUND('Scoring &amp; Payment'!G13*AJ13/4,0)</f>
        <v>2840</v>
      </c>
      <c r="AL13" s="66">
        <f t="shared" si="2"/>
        <v>5.7061684886891284E-3</v>
      </c>
    </row>
    <row r="14" spans="1:38" x14ac:dyDescent="0.25">
      <c r="A14" s="40">
        <v>10140</v>
      </c>
      <c r="B14" s="1">
        <v>75013</v>
      </c>
      <c r="C14" s="3" t="s">
        <v>44</v>
      </c>
      <c r="D14" s="3" t="s">
        <v>45</v>
      </c>
      <c r="E14" s="41">
        <v>44470</v>
      </c>
      <c r="F14" s="41">
        <v>44834</v>
      </c>
      <c r="G14" s="42">
        <v>23966</v>
      </c>
      <c r="H14" s="43" t="s">
        <v>277</v>
      </c>
      <c r="I14" s="43" t="s">
        <v>277</v>
      </c>
      <c r="J14" s="43" t="s">
        <v>277</v>
      </c>
      <c r="K14" s="44" t="str">
        <f t="shared" si="0"/>
        <v>Y</v>
      </c>
      <c r="L14" s="45">
        <v>3.5070299999999999</v>
      </c>
      <c r="M14" s="46">
        <v>1</v>
      </c>
      <c r="N14" s="45">
        <v>3.5070299999999999</v>
      </c>
      <c r="O14" s="47" t="s">
        <v>280</v>
      </c>
      <c r="P14" s="47">
        <v>2.75</v>
      </c>
      <c r="Q14" s="46">
        <v>6.6985650000000008E-2</v>
      </c>
      <c r="R14" s="47" t="s">
        <v>280</v>
      </c>
      <c r="S14" s="47">
        <v>8.25</v>
      </c>
      <c r="T14" s="46">
        <v>6.7510559999999997E-2</v>
      </c>
      <c r="U14" s="47" t="s">
        <v>280</v>
      </c>
      <c r="V14" s="47">
        <v>5.5</v>
      </c>
      <c r="W14" s="46">
        <v>9.5617519999999998E-2</v>
      </c>
      <c r="X14" s="47" t="s">
        <v>283</v>
      </c>
      <c r="Y14" s="47">
        <v>5</v>
      </c>
      <c r="Z14" s="46">
        <v>0.84115523999999997</v>
      </c>
      <c r="AA14" s="47" t="s">
        <v>280</v>
      </c>
      <c r="AB14" s="47">
        <v>2.75</v>
      </c>
      <c r="AC14" s="46">
        <v>0.93577982000000004</v>
      </c>
      <c r="AD14" s="47" t="s">
        <v>281</v>
      </c>
      <c r="AE14" s="47">
        <v>1.75</v>
      </c>
      <c r="AG14" s="47"/>
      <c r="AH14" s="47">
        <v>0</v>
      </c>
      <c r="AI14" s="48">
        <f t="shared" si="1"/>
        <v>26</v>
      </c>
      <c r="AJ14" s="49">
        <v>0.57777777777777772</v>
      </c>
      <c r="AK14" s="50">
        <f>ROUND('Scoring &amp; Payment'!G14*AJ14/4,0)</f>
        <v>3462</v>
      </c>
      <c r="AL14" s="51">
        <f t="shared" si="2"/>
        <v>6.9558997562823108E-3</v>
      </c>
    </row>
    <row r="15" spans="1:38" x14ac:dyDescent="0.25">
      <c r="A15" s="53">
        <v>10157</v>
      </c>
      <c r="B15" s="52">
        <v>75017</v>
      </c>
      <c r="C15" s="54" t="s">
        <v>46</v>
      </c>
      <c r="D15" s="54" t="s">
        <v>45</v>
      </c>
      <c r="E15" s="55">
        <v>44470</v>
      </c>
      <c r="F15" s="55">
        <v>44834</v>
      </c>
      <c r="G15" s="56">
        <v>21309</v>
      </c>
      <c r="H15" s="57" t="s">
        <v>277</v>
      </c>
      <c r="I15" s="57" t="s">
        <v>277</v>
      </c>
      <c r="J15" s="57" t="s">
        <v>277</v>
      </c>
      <c r="K15" s="58" t="str">
        <f t="shared" si="0"/>
        <v>Y</v>
      </c>
      <c r="L15" s="59">
        <v>3.75027</v>
      </c>
      <c r="M15" s="60">
        <v>1</v>
      </c>
      <c r="N15" s="59">
        <v>3.75027</v>
      </c>
      <c r="O15" s="61" t="s">
        <v>279</v>
      </c>
      <c r="P15" s="61">
        <v>3.75</v>
      </c>
      <c r="Q15" s="60">
        <v>3.680982E-2</v>
      </c>
      <c r="R15" s="61" t="s">
        <v>283</v>
      </c>
      <c r="S15" s="61">
        <v>15</v>
      </c>
      <c r="T15" s="60">
        <v>2.991454E-2</v>
      </c>
      <c r="U15" s="61" t="s">
        <v>283</v>
      </c>
      <c r="V15" s="61">
        <v>10</v>
      </c>
      <c r="W15" s="60">
        <v>0.14150944000000001</v>
      </c>
      <c r="X15" s="61" t="s">
        <v>280</v>
      </c>
      <c r="Y15" s="61">
        <v>2.75</v>
      </c>
      <c r="Z15" s="60">
        <v>0.74590164999999997</v>
      </c>
      <c r="AA15" s="61" t="s">
        <v>281</v>
      </c>
      <c r="AB15" s="61">
        <v>1.75</v>
      </c>
      <c r="AC15" s="60">
        <v>0.9061371800000001</v>
      </c>
      <c r="AD15" s="61" t="s">
        <v>281</v>
      </c>
      <c r="AE15" s="61">
        <v>1.75</v>
      </c>
      <c r="AF15" s="62"/>
      <c r="AG15" s="61"/>
      <c r="AH15" s="61">
        <v>0</v>
      </c>
      <c r="AI15" s="63">
        <f t="shared" si="1"/>
        <v>35</v>
      </c>
      <c r="AJ15" s="64">
        <v>0.77777777777777779</v>
      </c>
      <c r="AK15" s="65">
        <f>ROUND('Scoring &amp; Payment'!G15*AJ15/4,0)</f>
        <v>4143</v>
      </c>
      <c r="AL15" s="66">
        <f t="shared" si="2"/>
        <v>8.3241746650137526E-3</v>
      </c>
    </row>
    <row r="16" spans="1:38" x14ac:dyDescent="0.25">
      <c r="A16" s="53">
        <v>7153</v>
      </c>
      <c r="B16" s="52">
        <v>75031</v>
      </c>
      <c r="C16" s="54" t="s">
        <v>47</v>
      </c>
      <c r="D16" s="54" t="s">
        <v>41</v>
      </c>
      <c r="E16" s="55">
        <v>44470</v>
      </c>
      <c r="F16" s="55">
        <v>44834</v>
      </c>
      <c r="G16" s="56">
        <v>18382</v>
      </c>
      <c r="H16" s="57" t="s">
        <v>277</v>
      </c>
      <c r="I16" s="57" t="s">
        <v>277</v>
      </c>
      <c r="J16" s="57" t="s">
        <v>277</v>
      </c>
      <c r="K16" s="58" t="str">
        <f t="shared" si="0"/>
        <v>Y</v>
      </c>
      <c r="L16" s="59">
        <v>3.4576899999999999</v>
      </c>
      <c r="M16" s="60">
        <v>1</v>
      </c>
      <c r="N16" s="59">
        <v>3.4576899999999999</v>
      </c>
      <c r="O16" s="61" t="s">
        <v>280</v>
      </c>
      <c r="P16" s="61">
        <v>2.75</v>
      </c>
      <c r="Q16" s="60">
        <v>7.2847679999999998E-2</v>
      </c>
      <c r="R16" s="61" t="s">
        <v>281</v>
      </c>
      <c r="S16" s="61">
        <v>5.25</v>
      </c>
      <c r="T16" s="60">
        <v>9.7087369999999992E-2</v>
      </c>
      <c r="U16" s="61" t="s">
        <v>282</v>
      </c>
      <c r="V16" s="61">
        <v>1.5</v>
      </c>
      <c r="W16" s="60">
        <v>9.4786719999999991E-2</v>
      </c>
      <c r="X16" s="61" t="s">
        <v>283</v>
      </c>
      <c r="Y16" s="61">
        <v>5</v>
      </c>
      <c r="Z16" s="60">
        <v>0.9525862100000001</v>
      </c>
      <c r="AA16" s="61" t="s">
        <v>279</v>
      </c>
      <c r="AB16" s="61">
        <v>3.75</v>
      </c>
      <c r="AC16" s="60">
        <v>0.93129771000000006</v>
      </c>
      <c r="AD16" s="61" t="s">
        <v>281</v>
      </c>
      <c r="AE16" s="61">
        <v>1.75</v>
      </c>
      <c r="AF16" s="62"/>
      <c r="AG16" s="61"/>
      <c r="AH16" s="61">
        <v>0</v>
      </c>
      <c r="AI16" s="63">
        <f t="shared" si="1"/>
        <v>20</v>
      </c>
      <c r="AJ16" s="64">
        <v>0.44444444444444442</v>
      </c>
      <c r="AK16" s="65">
        <f>ROUND('Scoring &amp; Payment'!G16*AJ16/4,0)</f>
        <v>2042</v>
      </c>
      <c r="AL16" s="66">
        <f t="shared" si="2"/>
        <v>4.1028155119377466E-3</v>
      </c>
    </row>
    <row r="17" spans="1:38" x14ac:dyDescent="0.25">
      <c r="A17" s="40">
        <v>6064</v>
      </c>
      <c r="B17" s="1">
        <v>75034</v>
      </c>
      <c r="C17" s="3" t="s">
        <v>48</v>
      </c>
      <c r="D17" s="3" t="s">
        <v>43</v>
      </c>
      <c r="E17" s="41">
        <v>44470</v>
      </c>
      <c r="F17" s="41">
        <v>44834</v>
      </c>
      <c r="G17" s="42">
        <v>19425</v>
      </c>
      <c r="H17" s="43" t="s">
        <v>277</v>
      </c>
      <c r="I17" s="43" t="s">
        <v>277</v>
      </c>
      <c r="J17" s="43" t="s">
        <v>277</v>
      </c>
      <c r="K17" s="44" t="str">
        <f t="shared" si="0"/>
        <v>Y</v>
      </c>
      <c r="L17" s="45">
        <v>5.4416599999999997</v>
      </c>
      <c r="M17" s="46">
        <v>1</v>
      </c>
      <c r="N17" s="45">
        <v>5.4416599999999997</v>
      </c>
      <c r="O17" s="47" t="s">
        <v>283</v>
      </c>
      <c r="P17" s="47">
        <v>5</v>
      </c>
      <c r="Q17" s="46">
        <v>4.3604659999999996E-2</v>
      </c>
      <c r="R17" s="47" t="s">
        <v>279</v>
      </c>
      <c r="S17" s="47">
        <v>11.25</v>
      </c>
      <c r="T17" s="46">
        <v>6.0869559999999996E-2</v>
      </c>
      <c r="U17" s="47" t="s">
        <v>280</v>
      </c>
      <c r="V17" s="47">
        <v>5.5</v>
      </c>
      <c r="W17" s="46">
        <v>7.5419E-2</v>
      </c>
      <c r="X17" s="47" t="s">
        <v>283</v>
      </c>
      <c r="Y17" s="47">
        <v>5</v>
      </c>
      <c r="Z17" s="46">
        <v>0.99441340999999994</v>
      </c>
      <c r="AA17" s="47" t="s">
        <v>283</v>
      </c>
      <c r="AB17" s="47">
        <v>5</v>
      </c>
      <c r="AC17" s="46">
        <v>0.9762533000000001</v>
      </c>
      <c r="AD17" s="47" t="s">
        <v>279</v>
      </c>
      <c r="AE17" s="47">
        <v>3.75</v>
      </c>
      <c r="AG17" s="47"/>
      <c r="AH17" s="47">
        <v>0</v>
      </c>
      <c r="AI17" s="48">
        <f t="shared" si="1"/>
        <v>35.5</v>
      </c>
      <c r="AJ17" s="49">
        <v>0.78888888888888886</v>
      </c>
      <c r="AK17" s="50">
        <f>ROUND('Scoring &amp; Payment'!G17*AJ17/4,0)</f>
        <v>3831</v>
      </c>
      <c r="AL17" s="51">
        <f t="shared" si="2"/>
        <v>7.6972998169605811E-3</v>
      </c>
    </row>
    <row r="18" spans="1:38" x14ac:dyDescent="0.25">
      <c r="A18" s="53">
        <v>20298</v>
      </c>
      <c r="B18" s="52">
        <v>75044</v>
      </c>
      <c r="C18" s="54" t="s">
        <v>49</v>
      </c>
      <c r="D18" s="54" t="s">
        <v>50</v>
      </c>
      <c r="E18" s="55">
        <v>44470</v>
      </c>
      <c r="F18" s="55">
        <v>44834</v>
      </c>
      <c r="G18" s="56">
        <v>24039</v>
      </c>
      <c r="H18" s="57" t="s">
        <v>277</v>
      </c>
      <c r="I18" s="57" t="s">
        <v>277</v>
      </c>
      <c r="J18" s="57" t="s">
        <v>278</v>
      </c>
      <c r="K18" s="58" t="str">
        <f t="shared" si="0"/>
        <v>N</v>
      </c>
      <c r="L18" s="59">
        <v>3.1428699999999998</v>
      </c>
      <c r="M18" s="60">
        <v>1</v>
      </c>
      <c r="N18" s="59">
        <v>3.1428699999999998</v>
      </c>
      <c r="O18" s="61" t="s">
        <v>284</v>
      </c>
      <c r="P18" s="61">
        <v>0</v>
      </c>
      <c r="Q18" s="60">
        <v>6.6176459999999993E-2</v>
      </c>
      <c r="R18" s="61" t="s">
        <v>284</v>
      </c>
      <c r="S18" s="61">
        <v>0</v>
      </c>
      <c r="T18" s="60">
        <v>7.9037789999999997E-2</v>
      </c>
      <c r="U18" s="61" t="s">
        <v>284</v>
      </c>
      <c r="V18" s="61">
        <v>0</v>
      </c>
      <c r="W18" s="60">
        <v>0.15100670999999999</v>
      </c>
      <c r="X18" s="61" t="s">
        <v>284</v>
      </c>
      <c r="Y18" s="61">
        <v>0</v>
      </c>
      <c r="Z18" s="60">
        <v>0.89552238000000006</v>
      </c>
      <c r="AA18" s="61" t="s">
        <v>284</v>
      </c>
      <c r="AB18" s="61">
        <v>0</v>
      </c>
      <c r="AC18" s="60">
        <v>0.91436464000000006</v>
      </c>
      <c r="AD18" s="61" t="s">
        <v>284</v>
      </c>
      <c r="AE18" s="61">
        <v>0</v>
      </c>
      <c r="AF18" s="62"/>
      <c r="AG18" s="61"/>
      <c r="AH18" s="61">
        <v>0</v>
      </c>
      <c r="AI18" s="63">
        <f t="shared" si="1"/>
        <v>0</v>
      </c>
      <c r="AJ18" s="64">
        <v>0</v>
      </c>
      <c r="AK18" s="65">
        <f>ROUND('Scoring &amp; Payment'!G18*AJ18/4,0)</f>
        <v>0</v>
      </c>
      <c r="AL18" s="66">
        <f t="shared" si="2"/>
        <v>0</v>
      </c>
    </row>
    <row r="19" spans="1:38" x14ac:dyDescent="0.25">
      <c r="A19" s="40">
        <v>5876</v>
      </c>
      <c r="B19" s="1">
        <v>75047</v>
      </c>
      <c r="C19" s="3" t="s">
        <v>51</v>
      </c>
      <c r="D19" s="3" t="s">
        <v>50</v>
      </c>
      <c r="E19" s="41">
        <v>44470</v>
      </c>
      <c r="F19" s="41">
        <v>44834</v>
      </c>
      <c r="G19" s="42">
        <v>26083</v>
      </c>
      <c r="H19" s="43" t="s">
        <v>277</v>
      </c>
      <c r="I19" s="43" t="s">
        <v>277</v>
      </c>
      <c r="J19" s="43" t="s">
        <v>277</v>
      </c>
      <c r="K19" s="44" t="str">
        <f t="shared" si="0"/>
        <v>Y</v>
      </c>
      <c r="L19" s="45">
        <v>2.7335199999999999</v>
      </c>
      <c r="M19" s="46">
        <v>1</v>
      </c>
      <c r="N19" s="45">
        <v>2.7335199999999999</v>
      </c>
      <c r="O19" s="47" t="s">
        <v>285</v>
      </c>
      <c r="P19" s="47">
        <v>0</v>
      </c>
      <c r="Q19" s="46">
        <v>2.3148149999999999E-2</v>
      </c>
      <c r="R19" s="47" t="s">
        <v>283</v>
      </c>
      <c r="S19" s="47">
        <v>15</v>
      </c>
      <c r="T19" s="46">
        <v>9.0604019999999993E-2</v>
      </c>
      <c r="U19" s="47" t="s">
        <v>281</v>
      </c>
      <c r="V19" s="47">
        <v>3.5</v>
      </c>
      <c r="W19" s="46">
        <v>0.16326530000000003</v>
      </c>
      <c r="X19" s="47" t="s">
        <v>280</v>
      </c>
      <c r="Y19" s="47">
        <v>2.75</v>
      </c>
      <c r="Z19" s="46">
        <v>0.70958083999999999</v>
      </c>
      <c r="AA19" s="47" t="s">
        <v>281</v>
      </c>
      <c r="AB19" s="47">
        <v>1.75</v>
      </c>
      <c r="AC19" s="46">
        <v>0.90196078000000002</v>
      </c>
      <c r="AD19" s="47" t="s">
        <v>281</v>
      </c>
      <c r="AE19" s="47">
        <v>1.75</v>
      </c>
      <c r="AG19" s="47"/>
      <c r="AH19" s="47">
        <v>0</v>
      </c>
      <c r="AI19" s="48">
        <f t="shared" si="1"/>
        <v>24.75</v>
      </c>
      <c r="AJ19" s="49">
        <v>0.55000000000000004</v>
      </c>
      <c r="AK19" s="50">
        <f>ROUND('Scoring &amp; Payment'!G19*AJ19/4,0)</f>
        <v>3586</v>
      </c>
      <c r="AL19" s="51">
        <f t="shared" si="2"/>
        <v>7.2050423240983151E-3</v>
      </c>
    </row>
    <row r="20" spans="1:38" x14ac:dyDescent="0.25">
      <c r="A20" s="53">
        <v>7427</v>
      </c>
      <c r="B20" s="52">
        <v>75057</v>
      </c>
      <c r="C20" s="54" t="s">
        <v>52</v>
      </c>
      <c r="D20" s="54" t="s">
        <v>43</v>
      </c>
      <c r="E20" s="55">
        <v>44470</v>
      </c>
      <c r="F20" s="55">
        <v>44834</v>
      </c>
      <c r="G20" s="56">
        <v>23780</v>
      </c>
      <c r="H20" s="57" t="s">
        <v>277</v>
      </c>
      <c r="I20" s="57" t="s">
        <v>278</v>
      </c>
      <c r="J20" s="57" t="s">
        <v>278</v>
      </c>
      <c r="K20" s="58" t="str">
        <f t="shared" si="0"/>
        <v>N</v>
      </c>
      <c r="L20" s="59">
        <v>3.7395200000000002</v>
      </c>
      <c r="M20" s="60">
        <v>1</v>
      </c>
      <c r="N20" s="59">
        <v>3.7395200000000002</v>
      </c>
      <c r="O20" s="61" t="s">
        <v>284</v>
      </c>
      <c r="P20" s="61">
        <v>0</v>
      </c>
      <c r="Q20" s="60">
        <v>0.10119049000000001</v>
      </c>
      <c r="R20" s="61" t="s">
        <v>284</v>
      </c>
      <c r="S20" s="61">
        <v>0</v>
      </c>
      <c r="T20" s="60">
        <v>8.4942089999999998E-2</v>
      </c>
      <c r="U20" s="61" t="s">
        <v>284</v>
      </c>
      <c r="V20" s="61">
        <v>0</v>
      </c>
      <c r="W20" s="60">
        <v>7.4866299999999997E-2</v>
      </c>
      <c r="X20" s="61" t="s">
        <v>284</v>
      </c>
      <c r="Y20" s="61">
        <v>0</v>
      </c>
      <c r="Z20" s="60">
        <v>0.91449814000000007</v>
      </c>
      <c r="AA20" s="61" t="s">
        <v>284</v>
      </c>
      <c r="AB20" s="61">
        <v>0</v>
      </c>
      <c r="AC20" s="60">
        <v>0.86851211000000006</v>
      </c>
      <c r="AD20" s="61" t="s">
        <v>284</v>
      </c>
      <c r="AE20" s="61">
        <v>0</v>
      </c>
      <c r="AF20" s="62"/>
      <c r="AG20" s="61"/>
      <c r="AH20" s="61">
        <v>0</v>
      </c>
      <c r="AI20" s="63">
        <f t="shared" si="1"/>
        <v>0</v>
      </c>
      <c r="AJ20" s="64">
        <v>0</v>
      </c>
      <c r="AK20" s="65">
        <f>ROUND('Scoring &amp; Payment'!G20*AJ20/4,0)</f>
        <v>0</v>
      </c>
      <c r="AL20" s="66">
        <f t="shared" si="2"/>
        <v>0</v>
      </c>
    </row>
    <row r="21" spans="1:38" x14ac:dyDescent="0.25">
      <c r="A21" s="40">
        <v>20412</v>
      </c>
      <c r="B21" s="1">
        <v>75060</v>
      </c>
      <c r="C21" s="3" t="s">
        <v>53</v>
      </c>
      <c r="D21" s="3" t="s">
        <v>43</v>
      </c>
      <c r="E21" s="41">
        <v>44470</v>
      </c>
      <c r="F21" s="41">
        <v>44834</v>
      </c>
      <c r="G21" s="42">
        <v>28931</v>
      </c>
      <c r="H21" s="43" t="s">
        <v>277</v>
      </c>
      <c r="I21" s="43" t="s">
        <v>277</v>
      </c>
      <c r="J21" s="43" t="s">
        <v>278</v>
      </c>
      <c r="K21" s="44" t="str">
        <f t="shared" si="0"/>
        <v>N</v>
      </c>
      <c r="L21" s="45">
        <v>3.8046199999999999</v>
      </c>
      <c r="M21" s="46">
        <v>1</v>
      </c>
      <c r="N21" s="45">
        <v>3.8046199999999999</v>
      </c>
      <c r="O21" s="47" t="s">
        <v>284</v>
      </c>
      <c r="P21" s="47">
        <v>0</v>
      </c>
      <c r="Q21" s="46">
        <v>9.6525099999999989E-2</v>
      </c>
      <c r="R21" s="47" t="s">
        <v>284</v>
      </c>
      <c r="S21" s="47">
        <v>0</v>
      </c>
      <c r="T21" s="46">
        <v>7.4257439999999994E-2</v>
      </c>
      <c r="U21" s="47" t="s">
        <v>284</v>
      </c>
      <c r="V21" s="47">
        <v>0</v>
      </c>
      <c r="W21" s="46">
        <v>0.13387979</v>
      </c>
      <c r="X21" s="47" t="s">
        <v>284</v>
      </c>
      <c r="Y21" s="47">
        <v>0</v>
      </c>
      <c r="Z21" s="46">
        <v>0.52693209000000008</v>
      </c>
      <c r="AA21" s="47" t="s">
        <v>284</v>
      </c>
      <c r="AB21" s="47">
        <v>0</v>
      </c>
      <c r="AC21" s="46">
        <v>0.89254385999999997</v>
      </c>
      <c r="AD21" s="47" t="s">
        <v>284</v>
      </c>
      <c r="AE21" s="47">
        <v>0</v>
      </c>
      <c r="AG21" s="47"/>
      <c r="AH21" s="47">
        <v>0</v>
      </c>
      <c r="AI21" s="48">
        <f t="shared" si="1"/>
        <v>0</v>
      </c>
      <c r="AJ21" s="49">
        <v>0</v>
      </c>
      <c r="AK21" s="50">
        <f>ROUND('Scoring &amp; Payment'!G21*AJ21/4,0)</f>
        <v>0</v>
      </c>
      <c r="AL21" s="51">
        <f t="shared" si="2"/>
        <v>0</v>
      </c>
    </row>
    <row r="22" spans="1:38" x14ac:dyDescent="0.25">
      <c r="A22" s="53">
        <v>10843</v>
      </c>
      <c r="B22" s="52">
        <v>75061</v>
      </c>
      <c r="C22" s="54" t="s">
        <v>54</v>
      </c>
      <c r="D22" s="54" t="s">
        <v>55</v>
      </c>
      <c r="E22" s="55">
        <v>44470</v>
      </c>
      <c r="F22" s="55">
        <v>44834</v>
      </c>
      <c r="G22" s="56">
        <v>30438</v>
      </c>
      <c r="H22" s="57" t="s">
        <v>277</v>
      </c>
      <c r="I22" s="57" t="s">
        <v>277</v>
      </c>
      <c r="J22" s="57" t="s">
        <v>277</v>
      </c>
      <c r="K22" s="58" t="str">
        <f t="shared" si="0"/>
        <v>Y</v>
      </c>
      <c r="L22" s="59">
        <v>3.5705300000000002</v>
      </c>
      <c r="M22" s="60">
        <v>1</v>
      </c>
      <c r="N22" s="59">
        <v>3.5705300000000002</v>
      </c>
      <c r="O22" s="61" t="s">
        <v>280</v>
      </c>
      <c r="P22" s="61">
        <v>2.75</v>
      </c>
      <c r="Q22" s="60">
        <v>0.12881355999999999</v>
      </c>
      <c r="R22" s="61" t="s">
        <v>285</v>
      </c>
      <c r="S22" s="61">
        <v>0</v>
      </c>
      <c r="T22" s="60">
        <v>5.5408970000000002E-2</v>
      </c>
      <c r="U22" s="61" t="s">
        <v>279</v>
      </c>
      <c r="V22" s="61">
        <v>7.5</v>
      </c>
      <c r="W22" s="60">
        <v>0.16535433000000002</v>
      </c>
      <c r="X22" s="61" t="s">
        <v>280</v>
      </c>
      <c r="Y22" s="61">
        <v>2.75</v>
      </c>
      <c r="Z22" s="60">
        <v>0.95683452999999996</v>
      </c>
      <c r="AA22" s="61" t="s">
        <v>279</v>
      </c>
      <c r="AB22" s="61">
        <v>3.75</v>
      </c>
      <c r="AC22" s="60">
        <v>0.93442623000000002</v>
      </c>
      <c r="AD22" s="61" t="s">
        <v>281</v>
      </c>
      <c r="AE22" s="61">
        <v>1.75</v>
      </c>
      <c r="AF22" s="62"/>
      <c r="AG22" s="61"/>
      <c r="AH22" s="61">
        <v>0</v>
      </c>
      <c r="AI22" s="63">
        <f t="shared" si="1"/>
        <v>18.5</v>
      </c>
      <c r="AJ22" s="64">
        <v>0.41111111111111109</v>
      </c>
      <c r="AK22" s="65">
        <f>ROUND('Scoring &amp; Payment'!G22*AJ22/4,0)</f>
        <v>3128</v>
      </c>
      <c r="AL22" s="66">
        <f t="shared" si="2"/>
        <v>6.2848221945843641E-3</v>
      </c>
    </row>
    <row r="23" spans="1:38" x14ac:dyDescent="0.25">
      <c r="A23" s="40" t="s">
        <v>56</v>
      </c>
      <c r="B23" s="1">
        <v>75063</v>
      </c>
      <c r="C23" s="3" t="s">
        <v>57</v>
      </c>
      <c r="D23" s="3" t="s">
        <v>58</v>
      </c>
      <c r="E23" s="41">
        <v>44470</v>
      </c>
      <c r="F23" s="41">
        <v>44834</v>
      </c>
      <c r="G23" s="42">
        <v>45434</v>
      </c>
      <c r="H23" s="43" t="s">
        <v>277</v>
      </c>
      <c r="I23" s="43" t="s">
        <v>277</v>
      </c>
      <c r="J23" s="43" t="s">
        <v>277</v>
      </c>
      <c r="K23" s="44" t="str">
        <f t="shared" si="0"/>
        <v>Y</v>
      </c>
      <c r="L23" s="45">
        <v>3.3991600000000002</v>
      </c>
      <c r="M23" s="46">
        <v>1</v>
      </c>
      <c r="N23" s="45">
        <v>3.3991600000000002</v>
      </c>
      <c r="O23" s="47" t="s">
        <v>280</v>
      </c>
      <c r="P23" s="47">
        <v>2.75</v>
      </c>
      <c r="Q23" s="46">
        <v>2.4930750000000002E-2</v>
      </c>
      <c r="R23" s="47" t="s">
        <v>283</v>
      </c>
      <c r="S23" s="47">
        <v>15</v>
      </c>
      <c r="T23" s="46">
        <v>7.2289149999999996E-2</v>
      </c>
      <c r="U23" s="47" t="s">
        <v>280</v>
      </c>
      <c r="V23" s="47">
        <v>5.5</v>
      </c>
      <c r="W23" s="46">
        <v>0.26086955000000001</v>
      </c>
      <c r="X23" s="47" t="s">
        <v>285</v>
      </c>
      <c r="Y23" s="47">
        <v>0</v>
      </c>
      <c r="Z23" s="46">
        <v>0.91919191</v>
      </c>
      <c r="AA23" s="47" t="s">
        <v>280</v>
      </c>
      <c r="AB23" s="47">
        <v>2.75</v>
      </c>
      <c r="AC23" s="46">
        <v>0.84184513999999988</v>
      </c>
      <c r="AD23" s="47" t="s">
        <v>282</v>
      </c>
      <c r="AE23" s="47">
        <v>0.75</v>
      </c>
      <c r="AG23" s="47"/>
      <c r="AH23" s="47">
        <v>0</v>
      </c>
      <c r="AI23" s="48">
        <f t="shared" si="1"/>
        <v>26.75</v>
      </c>
      <c r="AJ23" s="49">
        <v>0.59444444444444444</v>
      </c>
      <c r="AK23" s="50">
        <f>ROUND('Scoring &amp; Payment'!G23*AJ23/4,0)</f>
        <v>6752</v>
      </c>
      <c r="AL23" s="51">
        <f t="shared" si="2"/>
        <v>1.3566214660432745E-2</v>
      </c>
    </row>
    <row r="24" spans="1:38" x14ac:dyDescent="0.25">
      <c r="A24" s="53">
        <v>10561</v>
      </c>
      <c r="B24" s="52">
        <v>75064</v>
      </c>
      <c r="C24" s="54" t="s">
        <v>59</v>
      </c>
      <c r="D24" s="54" t="s">
        <v>60</v>
      </c>
      <c r="E24" s="55">
        <v>44470</v>
      </c>
      <c r="F24" s="55">
        <v>44834</v>
      </c>
      <c r="G24" s="56">
        <v>24028</v>
      </c>
      <c r="H24" s="57" t="s">
        <v>277</v>
      </c>
      <c r="I24" s="57" t="s">
        <v>277</v>
      </c>
      <c r="J24" s="57" t="s">
        <v>277</v>
      </c>
      <c r="K24" s="58" t="str">
        <f t="shared" si="0"/>
        <v>Y</v>
      </c>
      <c r="L24" s="59">
        <v>3.5245700000000002</v>
      </c>
      <c r="M24" s="60">
        <v>1</v>
      </c>
      <c r="N24" s="59">
        <v>3.5245700000000002</v>
      </c>
      <c r="O24" s="61" t="s">
        <v>280</v>
      </c>
      <c r="P24" s="61">
        <v>2.75</v>
      </c>
      <c r="Q24" s="60">
        <v>9.677419000000001E-2</v>
      </c>
      <c r="R24" s="61" t="s">
        <v>282</v>
      </c>
      <c r="S24" s="61">
        <v>2.25</v>
      </c>
      <c r="T24" s="60">
        <v>0.12703583999999998</v>
      </c>
      <c r="U24" s="61" t="s">
        <v>285</v>
      </c>
      <c r="V24" s="61">
        <v>0</v>
      </c>
      <c r="W24" s="60">
        <v>0.125</v>
      </c>
      <c r="X24" s="61" t="s">
        <v>279</v>
      </c>
      <c r="Y24" s="61">
        <v>3.75</v>
      </c>
      <c r="Z24" s="60">
        <v>0.78571430000000009</v>
      </c>
      <c r="AA24" s="61" t="s">
        <v>281</v>
      </c>
      <c r="AB24" s="61">
        <v>1.75</v>
      </c>
      <c r="AC24" s="60">
        <v>0.93715846999999997</v>
      </c>
      <c r="AD24" s="61" t="s">
        <v>281</v>
      </c>
      <c r="AE24" s="61">
        <v>1.75</v>
      </c>
      <c r="AF24" s="62"/>
      <c r="AG24" s="61"/>
      <c r="AH24" s="61">
        <v>0</v>
      </c>
      <c r="AI24" s="63">
        <f t="shared" si="1"/>
        <v>12.25</v>
      </c>
      <c r="AJ24" s="64">
        <v>0.2722222222222222</v>
      </c>
      <c r="AK24" s="65">
        <f>ROUND('Scoring &amp; Payment'!G24*AJ24/4,0)</f>
        <v>1635</v>
      </c>
      <c r="AL24" s="66">
        <f t="shared" si="2"/>
        <v>3.2850653095094101E-3</v>
      </c>
    </row>
    <row r="25" spans="1:38" x14ac:dyDescent="0.25">
      <c r="A25" s="40">
        <v>7252</v>
      </c>
      <c r="B25" s="1">
        <v>75070</v>
      </c>
      <c r="C25" s="3" t="s">
        <v>61</v>
      </c>
      <c r="D25" s="3" t="s">
        <v>50</v>
      </c>
      <c r="E25" s="41">
        <v>44470</v>
      </c>
      <c r="F25" s="41">
        <v>44834</v>
      </c>
      <c r="G25" s="42">
        <v>15594</v>
      </c>
      <c r="H25" s="43" t="s">
        <v>277</v>
      </c>
      <c r="I25" s="43" t="s">
        <v>277</v>
      </c>
      <c r="J25" s="43" t="s">
        <v>277</v>
      </c>
      <c r="K25" s="44" t="str">
        <f t="shared" si="0"/>
        <v>Y</v>
      </c>
      <c r="L25" s="45">
        <v>2.8708499999999999</v>
      </c>
      <c r="M25" s="46">
        <v>1</v>
      </c>
      <c r="N25" s="45">
        <v>2.8708499999999999</v>
      </c>
      <c r="O25" s="47" t="s">
        <v>285</v>
      </c>
      <c r="P25" s="47">
        <v>0</v>
      </c>
      <c r="Q25" s="46">
        <v>2.919708E-2</v>
      </c>
      <c r="R25" s="47" t="s">
        <v>283</v>
      </c>
      <c r="S25" s="47">
        <v>15</v>
      </c>
      <c r="T25" s="46">
        <v>6.4516130000000005E-2</v>
      </c>
      <c r="U25" s="47" t="s">
        <v>280</v>
      </c>
      <c r="V25" s="47">
        <v>5.5</v>
      </c>
      <c r="W25" s="46">
        <v>0.18343195000000001</v>
      </c>
      <c r="X25" s="47" t="s">
        <v>281</v>
      </c>
      <c r="Y25" s="47">
        <v>1.75</v>
      </c>
      <c r="Z25" s="46">
        <v>0.75897435999999996</v>
      </c>
      <c r="AA25" s="47" t="s">
        <v>281</v>
      </c>
      <c r="AB25" s="47">
        <v>1.75</v>
      </c>
      <c r="AC25" s="46">
        <v>0.875</v>
      </c>
      <c r="AD25" s="47" t="s">
        <v>282</v>
      </c>
      <c r="AE25" s="47">
        <v>0.75</v>
      </c>
      <c r="AG25" s="47"/>
      <c r="AH25" s="47">
        <v>0</v>
      </c>
      <c r="AI25" s="48">
        <f t="shared" si="1"/>
        <v>24.75</v>
      </c>
      <c r="AJ25" s="49">
        <v>0.55000000000000004</v>
      </c>
      <c r="AK25" s="50">
        <f>ROUND('Scoring &amp; Payment'!G25*AJ25/4,0)</f>
        <v>2144</v>
      </c>
      <c r="AL25" s="51">
        <f t="shared" si="2"/>
        <v>4.3077553661089755E-3</v>
      </c>
    </row>
    <row r="26" spans="1:38" x14ac:dyDescent="0.25">
      <c r="A26" s="53">
        <v>4614</v>
      </c>
      <c r="B26" s="52">
        <v>75074</v>
      </c>
      <c r="C26" s="54" t="s">
        <v>62</v>
      </c>
      <c r="D26" s="54" t="s">
        <v>43</v>
      </c>
      <c r="E26" s="55">
        <v>44470</v>
      </c>
      <c r="F26" s="55">
        <v>44834</v>
      </c>
      <c r="G26" s="56">
        <v>11190</v>
      </c>
      <c r="H26" s="57" t="s">
        <v>277</v>
      </c>
      <c r="I26" s="57" t="s">
        <v>277</v>
      </c>
      <c r="J26" s="57" t="s">
        <v>277</v>
      </c>
      <c r="K26" s="58" t="str">
        <f t="shared" si="0"/>
        <v>Y</v>
      </c>
      <c r="L26" s="59">
        <v>3.9928699999999999</v>
      </c>
      <c r="M26" s="60">
        <v>1</v>
      </c>
      <c r="N26" s="59">
        <v>3.9928699999999999</v>
      </c>
      <c r="O26" s="61" t="s">
        <v>279</v>
      </c>
      <c r="P26" s="61">
        <v>3.75</v>
      </c>
      <c r="Q26" s="60">
        <v>2.4691360000000002E-2</v>
      </c>
      <c r="R26" s="61" t="s">
        <v>283</v>
      </c>
      <c r="S26" s="61">
        <v>15</v>
      </c>
      <c r="T26" s="60">
        <v>0.12299464</v>
      </c>
      <c r="U26" s="61" t="s">
        <v>285</v>
      </c>
      <c r="V26" s="61">
        <v>0</v>
      </c>
      <c r="W26" s="60">
        <v>0.253886</v>
      </c>
      <c r="X26" s="61" t="s">
        <v>282</v>
      </c>
      <c r="Y26" s="61">
        <v>0.75</v>
      </c>
      <c r="Z26" s="60">
        <v>0.96891192999999998</v>
      </c>
      <c r="AA26" s="61" t="s">
        <v>279</v>
      </c>
      <c r="AB26" s="61">
        <v>3.75</v>
      </c>
      <c r="AC26" s="60">
        <v>1</v>
      </c>
      <c r="AD26" s="61" t="s">
        <v>283</v>
      </c>
      <c r="AE26" s="61">
        <v>5</v>
      </c>
      <c r="AF26" s="62"/>
      <c r="AG26" s="61"/>
      <c r="AH26" s="61">
        <v>0</v>
      </c>
      <c r="AI26" s="63">
        <f t="shared" si="1"/>
        <v>28.25</v>
      </c>
      <c r="AJ26" s="64">
        <v>0.62777777777777777</v>
      </c>
      <c r="AK26" s="65">
        <f>ROUND('Scoring &amp; Payment'!G26*AJ26/4,0)</f>
        <v>1756</v>
      </c>
      <c r="AL26" s="66">
        <f t="shared" si="2"/>
        <v>3.5281802345556723E-3</v>
      </c>
    </row>
    <row r="27" spans="1:38" x14ac:dyDescent="0.25">
      <c r="A27" s="40">
        <v>9308</v>
      </c>
      <c r="B27" s="1">
        <v>75078</v>
      </c>
      <c r="C27" s="3" t="s">
        <v>63</v>
      </c>
      <c r="D27" s="3" t="s">
        <v>43</v>
      </c>
      <c r="E27" s="41">
        <v>44470</v>
      </c>
      <c r="F27" s="41">
        <v>44834</v>
      </c>
      <c r="G27" s="42">
        <v>13893</v>
      </c>
      <c r="H27" s="43" t="s">
        <v>277</v>
      </c>
      <c r="I27" s="43" t="s">
        <v>277</v>
      </c>
      <c r="J27" s="43" t="s">
        <v>277</v>
      </c>
      <c r="K27" s="44" t="str">
        <f t="shared" si="0"/>
        <v>Y</v>
      </c>
      <c r="L27" s="45">
        <v>3.9079700000000002</v>
      </c>
      <c r="M27" s="46">
        <v>1</v>
      </c>
      <c r="N27" s="45">
        <v>3.9079700000000002</v>
      </c>
      <c r="O27" s="47" t="s">
        <v>279</v>
      </c>
      <c r="P27" s="47">
        <v>3.75</v>
      </c>
      <c r="Q27" s="46">
        <v>0.05</v>
      </c>
      <c r="R27" s="47" t="s">
        <v>279</v>
      </c>
      <c r="S27" s="47">
        <v>11.25</v>
      </c>
      <c r="T27" s="46">
        <v>9.375E-2</v>
      </c>
      <c r="U27" s="47" t="s">
        <v>282</v>
      </c>
      <c r="V27" s="47">
        <v>1.5</v>
      </c>
      <c r="W27" s="46">
        <v>0.21276597</v>
      </c>
      <c r="X27" s="47" t="s">
        <v>281</v>
      </c>
      <c r="Y27" s="47">
        <v>1.75</v>
      </c>
      <c r="Z27" s="46">
        <v>0.99399400000000004</v>
      </c>
      <c r="AA27" s="47" t="s">
        <v>283</v>
      </c>
      <c r="AB27" s="47">
        <v>5</v>
      </c>
      <c r="AC27" s="46">
        <v>0.98587570999999996</v>
      </c>
      <c r="AD27" s="47" t="s">
        <v>283</v>
      </c>
      <c r="AE27" s="47">
        <v>5</v>
      </c>
      <c r="AG27" s="47"/>
      <c r="AH27" s="47">
        <v>0</v>
      </c>
      <c r="AI27" s="48">
        <f t="shared" si="1"/>
        <v>28.25</v>
      </c>
      <c r="AJ27" s="49">
        <v>0.62777777777777777</v>
      </c>
      <c r="AK27" s="50">
        <f>ROUND('Scoring &amp; Payment'!G27*AJ27/4,0)</f>
        <v>2180</v>
      </c>
      <c r="AL27" s="51">
        <f t="shared" si="2"/>
        <v>4.3800870793458801E-3</v>
      </c>
    </row>
    <row r="28" spans="1:38" x14ac:dyDescent="0.25">
      <c r="A28" s="53">
        <v>8599</v>
      </c>
      <c r="B28" s="52">
        <v>75079</v>
      </c>
      <c r="C28" s="54" t="s">
        <v>64</v>
      </c>
      <c r="D28" s="54" t="s">
        <v>43</v>
      </c>
      <c r="E28" s="55">
        <v>44470</v>
      </c>
      <c r="F28" s="55">
        <v>44834</v>
      </c>
      <c r="G28" s="56">
        <v>20032</v>
      </c>
      <c r="H28" s="57" t="s">
        <v>277</v>
      </c>
      <c r="I28" s="57" t="s">
        <v>277</v>
      </c>
      <c r="J28" s="57" t="s">
        <v>277</v>
      </c>
      <c r="K28" s="58" t="str">
        <f t="shared" si="0"/>
        <v>Y</v>
      </c>
      <c r="L28" s="59">
        <v>3.7736499999999999</v>
      </c>
      <c r="M28" s="60">
        <v>1</v>
      </c>
      <c r="N28" s="59">
        <v>3.7736499999999999</v>
      </c>
      <c r="O28" s="61" t="s">
        <v>279</v>
      </c>
      <c r="P28" s="61">
        <v>3.75</v>
      </c>
      <c r="Q28" s="60">
        <v>8.2474229999999996E-2</v>
      </c>
      <c r="R28" s="61" t="s">
        <v>281</v>
      </c>
      <c r="S28" s="61">
        <v>5.25</v>
      </c>
      <c r="T28" s="60">
        <v>4.3321310000000002E-2</v>
      </c>
      <c r="U28" s="61" t="s">
        <v>283</v>
      </c>
      <c r="V28" s="61">
        <v>10</v>
      </c>
      <c r="W28" s="60">
        <v>0.10958904</v>
      </c>
      <c r="X28" s="61" t="s">
        <v>279</v>
      </c>
      <c r="Y28" s="61">
        <v>3.75</v>
      </c>
      <c r="Z28" s="60">
        <v>0.76996806000000007</v>
      </c>
      <c r="AA28" s="61" t="s">
        <v>281</v>
      </c>
      <c r="AB28" s="61">
        <v>1.75</v>
      </c>
      <c r="AC28" s="60">
        <v>0.96978852000000004</v>
      </c>
      <c r="AD28" s="61" t="s">
        <v>279</v>
      </c>
      <c r="AE28" s="61">
        <v>3.75</v>
      </c>
      <c r="AF28" s="62"/>
      <c r="AG28" s="61"/>
      <c r="AH28" s="61">
        <v>0</v>
      </c>
      <c r="AI28" s="63">
        <f t="shared" si="1"/>
        <v>28.25</v>
      </c>
      <c r="AJ28" s="64">
        <v>0.62777777777777777</v>
      </c>
      <c r="AK28" s="65">
        <f>ROUND('Scoring &amp; Payment'!G28*AJ28/4,0)</f>
        <v>3144</v>
      </c>
      <c r="AL28" s="66">
        <f t="shared" si="2"/>
        <v>6.3169696226896546E-3</v>
      </c>
    </row>
    <row r="29" spans="1:38" x14ac:dyDescent="0.25">
      <c r="A29" s="40">
        <v>2089</v>
      </c>
      <c r="B29" s="1">
        <v>75082</v>
      </c>
      <c r="C29" s="3" t="s">
        <v>65</v>
      </c>
      <c r="D29" s="3" t="s">
        <v>43</v>
      </c>
      <c r="E29" s="41">
        <v>44470</v>
      </c>
      <c r="F29" s="41">
        <v>44834</v>
      </c>
      <c r="G29" s="42">
        <v>21256</v>
      </c>
      <c r="H29" s="43" t="s">
        <v>277</v>
      </c>
      <c r="I29" s="43" t="s">
        <v>277</v>
      </c>
      <c r="J29" s="43" t="s">
        <v>277</v>
      </c>
      <c r="K29" s="44" t="str">
        <f t="shared" si="0"/>
        <v>Y</v>
      </c>
      <c r="L29" s="45">
        <v>0</v>
      </c>
      <c r="M29" s="46">
        <v>0</v>
      </c>
      <c r="N29" s="45">
        <v>0</v>
      </c>
      <c r="O29" s="47" t="s">
        <v>285</v>
      </c>
      <c r="P29" s="47">
        <v>0</v>
      </c>
      <c r="Q29" s="46">
        <v>4.4025160000000001E-2</v>
      </c>
      <c r="R29" s="47" t="s">
        <v>279</v>
      </c>
      <c r="S29" s="47">
        <v>11.25</v>
      </c>
      <c r="T29" s="46">
        <v>2.1857910000000001E-2</v>
      </c>
      <c r="U29" s="47" t="s">
        <v>283</v>
      </c>
      <c r="V29" s="47">
        <v>10</v>
      </c>
      <c r="W29" s="46">
        <v>0.1111111</v>
      </c>
      <c r="X29" s="47" t="s">
        <v>279</v>
      </c>
      <c r="Y29" s="47">
        <v>3.75</v>
      </c>
      <c r="Z29" s="46">
        <v>0.99056603999999993</v>
      </c>
      <c r="AA29" s="47" t="s">
        <v>283</v>
      </c>
      <c r="AB29" s="47">
        <v>5</v>
      </c>
      <c r="AC29" s="46">
        <v>0.96363635999999997</v>
      </c>
      <c r="AD29" s="47" t="s">
        <v>280</v>
      </c>
      <c r="AE29" s="47">
        <v>2.75</v>
      </c>
      <c r="AG29" s="47"/>
      <c r="AH29" s="47">
        <v>0</v>
      </c>
      <c r="AI29" s="48">
        <f t="shared" si="1"/>
        <v>32.75</v>
      </c>
      <c r="AJ29" s="49">
        <v>0.72777777777777775</v>
      </c>
      <c r="AK29" s="50">
        <f>ROUND('Scoring &amp; Payment'!G29*AJ29/4,0)</f>
        <v>3867</v>
      </c>
      <c r="AL29" s="51">
        <f t="shared" si="2"/>
        <v>7.7696315301974857E-3</v>
      </c>
    </row>
    <row r="30" spans="1:38" x14ac:dyDescent="0.25">
      <c r="A30" s="53">
        <v>10066</v>
      </c>
      <c r="B30" s="52">
        <v>75084</v>
      </c>
      <c r="C30" s="54" t="s">
        <v>66</v>
      </c>
      <c r="D30" s="54" t="s">
        <v>43</v>
      </c>
      <c r="E30" s="55">
        <v>44470</v>
      </c>
      <c r="F30" s="55">
        <v>44834</v>
      </c>
      <c r="G30" s="56">
        <v>10460</v>
      </c>
      <c r="H30" s="57" t="s">
        <v>277</v>
      </c>
      <c r="I30" s="57" t="s">
        <v>277</v>
      </c>
      <c r="J30" s="57" t="s">
        <v>277</v>
      </c>
      <c r="K30" s="58" t="str">
        <f t="shared" si="0"/>
        <v>Y</v>
      </c>
      <c r="L30" s="59">
        <v>3.6060500000000002</v>
      </c>
      <c r="M30" s="60">
        <v>1</v>
      </c>
      <c r="N30" s="59">
        <v>3.6060500000000002</v>
      </c>
      <c r="O30" s="61" t="s">
        <v>280</v>
      </c>
      <c r="P30" s="61">
        <v>2.75</v>
      </c>
      <c r="Q30" s="60">
        <v>6.25E-2</v>
      </c>
      <c r="R30" s="61" t="s">
        <v>280</v>
      </c>
      <c r="S30" s="61">
        <v>8.25</v>
      </c>
      <c r="T30" s="60">
        <v>0.10135135000000001</v>
      </c>
      <c r="U30" s="61" t="s">
        <v>282</v>
      </c>
      <c r="V30" s="61">
        <v>1.5</v>
      </c>
      <c r="W30" s="60">
        <v>0.20886075999999998</v>
      </c>
      <c r="X30" s="61" t="s">
        <v>281</v>
      </c>
      <c r="Y30" s="61">
        <v>1.75</v>
      </c>
      <c r="Z30" s="60">
        <v>0.44186045999999995</v>
      </c>
      <c r="AA30" s="61" t="s">
        <v>285</v>
      </c>
      <c r="AB30" s="61">
        <v>0</v>
      </c>
      <c r="AC30" s="60">
        <v>0.80107527000000001</v>
      </c>
      <c r="AD30" s="61" t="s">
        <v>285</v>
      </c>
      <c r="AE30" s="61">
        <v>0</v>
      </c>
      <c r="AF30" s="62"/>
      <c r="AG30" s="61"/>
      <c r="AH30" s="61">
        <v>0</v>
      </c>
      <c r="AI30" s="63">
        <f t="shared" si="1"/>
        <v>14.25</v>
      </c>
      <c r="AJ30" s="64">
        <v>0.31666666666666665</v>
      </c>
      <c r="AK30" s="65">
        <f>ROUND('Scoring &amp; Payment'!G30*AJ30/4,0)</f>
        <v>828</v>
      </c>
      <c r="AL30" s="66">
        <f t="shared" si="2"/>
        <v>1.6636294044488022E-3</v>
      </c>
    </row>
    <row r="31" spans="1:38" x14ac:dyDescent="0.25">
      <c r="A31" s="40">
        <v>6809</v>
      </c>
      <c r="B31" s="1">
        <v>75085</v>
      </c>
      <c r="C31" s="3" t="s">
        <v>67</v>
      </c>
      <c r="D31" s="3" t="s">
        <v>68</v>
      </c>
      <c r="E31" s="41">
        <v>44470</v>
      </c>
      <c r="F31" s="41">
        <v>44834</v>
      </c>
      <c r="G31" s="42">
        <v>33761</v>
      </c>
      <c r="H31" s="43" t="s">
        <v>277</v>
      </c>
      <c r="I31" s="43" t="s">
        <v>277</v>
      </c>
      <c r="J31" s="43" t="s">
        <v>277</v>
      </c>
      <c r="K31" s="44" t="str">
        <f t="shared" si="0"/>
        <v>Y</v>
      </c>
      <c r="L31" s="45">
        <v>3.4895499999999999</v>
      </c>
      <c r="M31" s="46">
        <v>1</v>
      </c>
      <c r="N31" s="45">
        <v>3.4895499999999999</v>
      </c>
      <c r="O31" s="47" t="s">
        <v>280</v>
      </c>
      <c r="P31" s="47">
        <v>2.75</v>
      </c>
      <c r="Q31" s="46">
        <v>6.1503410000000001E-2</v>
      </c>
      <c r="R31" s="47" t="s">
        <v>280</v>
      </c>
      <c r="S31" s="47">
        <v>8.25</v>
      </c>
      <c r="T31" s="46">
        <v>8.2815750000000007E-2</v>
      </c>
      <c r="U31" s="47" t="s">
        <v>281</v>
      </c>
      <c r="V31" s="47">
        <v>3.5</v>
      </c>
      <c r="W31" s="46">
        <v>8.6666659999999993E-2</v>
      </c>
      <c r="X31" s="47" t="s">
        <v>283</v>
      </c>
      <c r="Y31" s="47">
        <v>5</v>
      </c>
      <c r="Z31" s="46">
        <v>1</v>
      </c>
      <c r="AA31" s="47" t="s">
        <v>283</v>
      </c>
      <c r="AB31" s="47">
        <v>5</v>
      </c>
      <c r="AC31" s="46">
        <v>0.99454544999999994</v>
      </c>
      <c r="AD31" s="47" t="s">
        <v>283</v>
      </c>
      <c r="AE31" s="47">
        <v>5</v>
      </c>
      <c r="AG31" s="47"/>
      <c r="AH31" s="47">
        <v>0</v>
      </c>
      <c r="AI31" s="48">
        <f t="shared" si="1"/>
        <v>29.5</v>
      </c>
      <c r="AJ31" s="49">
        <v>0.65555555555555556</v>
      </c>
      <c r="AK31" s="50">
        <f>ROUND('Scoring &amp; Payment'!G31*AJ31/4,0)</f>
        <v>5533</v>
      </c>
      <c r="AL31" s="51">
        <f t="shared" si="2"/>
        <v>1.1116982481660896E-2</v>
      </c>
    </row>
    <row r="32" spans="1:38" x14ac:dyDescent="0.25">
      <c r="A32" s="53">
        <v>20172</v>
      </c>
      <c r="B32" s="52">
        <v>75089</v>
      </c>
      <c r="C32" s="54" t="s">
        <v>69</v>
      </c>
      <c r="D32" s="54" t="s">
        <v>50</v>
      </c>
      <c r="E32" s="55">
        <v>44470</v>
      </c>
      <c r="F32" s="55">
        <v>44834</v>
      </c>
      <c r="G32" s="56">
        <v>13479</v>
      </c>
      <c r="H32" s="57" t="s">
        <v>277</v>
      </c>
      <c r="I32" s="57" t="s">
        <v>277</v>
      </c>
      <c r="J32" s="57" t="s">
        <v>277</v>
      </c>
      <c r="K32" s="58" t="str">
        <f t="shared" si="0"/>
        <v>Y</v>
      </c>
      <c r="L32" s="59">
        <v>3.6730200000000002</v>
      </c>
      <c r="M32" s="60">
        <v>1</v>
      </c>
      <c r="N32" s="59">
        <v>3.6730200000000002</v>
      </c>
      <c r="O32" s="61" t="s">
        <v>279</v>
      </c>
      <c r="P32" s="61">
        <v>3.75</v>
      </c>
      <c r="Q32" s="60">
        <v>6.9767430000000005E-2</v>
      </c>
      <c r="R32" s="61" t="s">
        <v>281</v>
      </c>
      <c r="S32" s="61">
        <v>5.25</v>
      </c>
      <c r="T32" s="60">
        <v>9.4936699999999999E-2</v>
      </c>
      <c r="U32" s="61" t="s">
        <v>282</v>
      </c>
      <c r="V32" s="61">
        <v>1.5</v>
      </c>
      <c r="W32" s="60">
        <v>0.14285713999999999</v>
      </c>
      <c r="X32" s="61" t="s">
        <v>280</v>
      </c>
      <c r="Y32" s="61">
        <v>2.75</v>
      </c>
      <c r="Z32" s="60">
        <v>0.44848484</v>
      </c>
      <c r="AA32" s="61" t="s">
        <v>285</v>
      </c>
      <c r="AB32" s="61">
        <v>0</v>
      </c>
      <c r="AC32" s="60">
        <v>0.88268156000000009</v>
      </c>
      <c r="AD32" s="61" t="s">
        <v>282</v>
      </c>
      <c r="AE32" s="61">
        <v>0.75</v>
      </c>
      <c r="AF32" s="62"/>
      <c r="AG32" s="61"/>
      <c r="AH32" s="61">
        <v>0</v>
      </c>
      <c r="AI32" s="63">
        <f t="shared" si="1"/>
        <v>14</v>
      </c>
      <c r="AJ32" s="64">
        <v>0.31111111111111112</v>
      </c>
      <c r="AK32" s="65">
        <f>ROUND('Scoring &amp; Payment'!G32*AJ32/4,0)</f>
        <v>1048</v>
      </c>
      <c r="AL32" s="66">
        <f t="shared" si="2"/>
        <v>2.1056565408965515E-3</v>
      </c>
    </row>
    <row r="33" spans="1:38" x14ac:dyDescent="0.25">
      <c r="A33" s="40">
        <v>9621</v>
      </c>
      <c r="B33" s="1">
        <v>75105</v>
      </c>
      <c r="C33" s="3" t="s">
        <v>70</v>
      </c>
      <c r="D33" s="3" t="s">
        <v>43</v>
      </c>
      <c r="E33" s="41">
        <v>44501</v>
      </c>
      <c r="F33" s="41">
        <v>44834</v>
      </c>
      <c r="G33" s="42">
        <v>18667</v>
      </c>
      <c r="H33" s="43" t="s">
        <v>277</v>
      </c>
      <c r="I33" s="43" t="s">
        <v>277</v>
      </c>
      <c r="J33" s="43" t="s">
        <v>277</v>
      </c>
      <c r="K33" s="44" t="str">
        <f t="shared" si="0"/>
        <v>Y</v>
      </c>
      <c r="L33" s="45">
        <v>3.5498400000000001</v>
      </c>
      <c r="M33" s="46">
        <v>1</v>
      </c>
      <c r="N33" s="45">
        <v>3.5498400000000001</v>
      </c>
      <c r="O33" s="47" t="s">
        <v>280</v>
      </c>
      <c r="P33" s="47">
        <v>2.75</v>
      </c>
      <c r="Q33" s="46">
        <v>3.3112580000000003E-2</v>
      </c>
      <c r="R33" s="47" t="s">
        <v>283</v>
      </c>
      <c r="S33" s="47">
        <v>15</v>
      </c>
      <c r="T33" s="46">
        <v>6.3348409999999994E-2</v>
      </c>
      <c r="U33" s="47" t="s">
        <v>280</v>
      </c>
      <c r="V33" s="47">
        <v>5.5</v>
      </c>
      <c r="W33" s="46">
        <v>0.14204546000000001</v>
      </c>
      <c r="X33" s="47" t="s">
        <v>280</v>
      </c>
      <c r="Y33" s="47">
        <v>2.75</v>
      </c>
      <c r="Z33" s="46">
        <v>0.99626866000000003</v>
      </c>
      <c r="AA33" s="47" t="s">
        <v>283</v>
      </c>
      <c r="AB33" s="47">
        <v>5</v>
      </c>
      <c r="AC33" s="46">
        <v>0.97887324000000009</v>
      </c>
      <c r="AD33" s="47" t="s">
        <v>279</v>
      </c>
      <c r="AE33" s="47">
        <v>3.75</v>
      </c>
      <c r="AG33" s="47"/>
      <c r="AH33" s="47">
        <v>0</v>
      </c>
      <c r="AI33" s="48">
        <f t="shared" si="1"/>
        <v>34.75</v>
      </c>
      <c r="AJ33" s="49">
        <v>0.77222222222222225</v>
      </c>
      <c r="AK33" s="50">
        <f>ROUND('Scoring &amp; Payment'!G33*AJ33/4,0)</f>
        <v>3604</v>
      </c>
      <c r="AL33" s="51">
        <f t="shared" si="2"/>
        <v>7.2412081807167669E-3</v>
      </c>
    </row>
    <row r="34" spans="1:38" x14ac:dyDescent="0.25">
      <c r="A34" s="53">
        <v>9472</v>
      </c>
      <c r="B34" s="52">
        <v>75106</v>
      </c>
      <c r="C34" s="54" t="s">
        <v>71</v>
      </c>
      <c r="D34" s="54" t="s">
        <v>45</v>
      </c>
      <c r="E34" s="55">
        <v>44470</v>
      </c>
      <c r="F34" s="55">
        <v>44834</v>
      </c>
      <c r="G34" s="56">
        <v>30770</v>
      </c>
      <c r="H34" s="57" t="s">
        <v>277</v>
      </c>
      <c r="I34" s="57" t="s">
        <v>278</v>
      </c>
      <c r="J34" s="57" t="s">
        <v>278</v>
      </c>
      <c r="K34" s="58" t="str">
        <f t="shared" si="0"/>
        <v>N</v>
      </c>
      <c r="L34" s="59">
        <v>4.1523500000000002</v>
      </c>
      <c r="M34" s="60">
        <v>1</v>
      </c>
      <c r="N34" s="59">
        <v>4.1523500000000002</v>
      </c>
      <c r="O34" s="61" t="s">
        <v>284</v>
      </c>
      <c r="P34" s="61">
        <v>0</v>
      </c>
      <c r="Q34" s="60">
        <v>2.7472530000000002E-2</v>
      </c>
      <c r="R34" s="61" t="s">
        <v>284</v>
      </c>
      <c r="S34" s="61">
        <v>0</v>
      </c>
      <c r="T34" s="60">
        <v>5.1587300000000003E-2</v>
      </c>
      <c r="U34" s="61" t="s">
        <v>284</v>
      </c>
      <c r="V34" s="61">
        <v>0</v>
      </c>
      <c r="W34" s="60">
        <v>0.25791857000000001</v>
      </c>
      <c r="X34" s="61" t="s">
        <v>284</v>
      </c>
      <c r="Y34" s="61">
        <v>0</v>
      </c>
      <c r="Z34" s="60">
        <v>0.95017794</v>
      </c>
      <c r="AA34" s="61" t="s">
        <v>284</v>
      </c>
      <c r="AB34" s="61">
        <v>0</v>
      </c>
      <c r="AC34" s="60">
        <v>0.96726190000000001</v>
      </c>
      <c r="AD34" s="61" t="s">
        <v>284</v>
      </c>
      <c r="AE34" s="61">
        <v>0</v>
      </c>
      <c r="AF34" s="62"/>
      <c r="AG34" s="61"/>
      <c r="AH34" s="61">
        <v>0</v>
      </c>
      <c r="AI34" s="63">
        <f t="shared" si="1"/>
        <v>0</v>
      </c>
      <c r="AJ34" s="64">
        <v>0</v>
      </c>
      <c r="AK34" s="65">
        <f>ROUND('Scoring &amp; Payment'!G34*AJ34/4,0)</f>
        <v>0</v>
      </c>
      <c r="AL34" s="66">
        <f t="shared" si="2"/>
        <v>0</v>
      </c>
    </row>
    <row r="35" spans="1:38" x14ac:dyDescent="0.25">
      <c r="A35" s="40">
        <v>927</v>
      </c>
      <c r="B35" s="1">
        <v>75109</v>
      </c>
      <c r="C35" s="3" t="s">
        <v>72</v>
      </c>
      <c r="D35" s="3" t="s">
        <v>60</v>
      </c>
      <c r="E35" s="41">
        <v>44470</v>
      </c>
      <c r="F35" s="41">
        <v>44834</v>
      </c>
      <c r="G35" s="42">
        <v>61675</v>
      </c>
      <c r="H35" s="43" t="s">
        <v>277</v>
      </c>
      <c r="I35" s="43" t="s">
        <v>277</v>
      </c>
      <c r="J35" s="43" t="s">
        <v>277</v>
      </c>
      <c r="K35" s="44" t="str">
        <f t="shared" si="0"/>
        <v>Y</v>
      </c>
      <c r="L35" s="45">
        <v>3.4023699999999999</v>
      </c>
      <c r="M35" s="46">
        <v>1</v>
      </c>
      <c r="N35" s="45">
        <v>3.4023699999999999</v>
      </c>
      <c r="O35" s="47" t="s">
        <v>280</v>
      </c>
      <c r="P35" s="47">
        <v>2.75</v>
      </c>
      <c r="Q35" s="46">
        <v>6.5630400000000005E-2</v>
      </c>
      <c r="R35" s="47" t="s">
        <v>280</v>
      </c>
      <c r="S35" s="47">
        <v>8.25</v>
      </c>
      <c r="T35" s="46">
        <v>4.7954869999999997E-2</v>
      </c>
      <c r="U35" s="47" t="s">
        <v>279</v>
      </c>
      <c r="V35" s="47">
        <v>7.5</v>
      </c>
      <c r="W35" s="46">
        <v>0.15440116000000001</v>
      </c>
      <c r="X35" s="47" t="s">
        <v>280</v>
      </c>
      <c r="Y35" s="47">
        <v>2.75</v>
      </c>
      <c r="Z35" s="46">
        <v>0.68813130999999994</v>
      </c>
      <c r="AA35" s="47" t="s">
        <v>282</v>
      </c>
      <c r="AB35" s="47">
        <v>0.75</v>
      </c>
      <c r="AC35" s="46">
        <v>0.95966784999999999</v>
      </c>
      <c r="AD35" s="47" t="s">
        <v>280</v>
      </c>
      <c r="AE35" s="47">
        <v>2.75</v>
      </c>
      <c r="AG35" s="47"/>
      <c r="AH35" s="47">
        <v>0</v>
      </c>
      <c r="AI35" s="48">
        <f t="shared" si="1"/>
        <v>24.75</v>
      </c>
      <c r="AJ35" s="49">
        <v>0.55000000000000004</v>
      </c>
      <c r="AK35" s="50">
        <f>ROUND('Scoring &amp; Payment'!G35*AJ35/4,0)</f>
        <v>8480</v>
      </c>
      <c r="AL35" s="51">
        <f t="shared" si="2"/>
        <v>1.7038136895804159E-2</v>
      </c>
    </row>
    <row r="36" spans="1:38" x14ac:dyDescent="0.25">
      <c r="A36" s="53">
        <v>10967</v>
      </c>
      <c r="B36" s="52">
        <v>75111</v>
      </c>
      <c r="C36" s="54" t="s">
        <v>73</v>
      </c>
      <c r="D36" s="54" t="s">
        <v>50</v>
      </c>
      <c r="E36" s="55">
        <v>44470</v>
      </c>
      <c r="F36" s="55">
        <v>44834</v>
      </c>
      <c r="G36" s="56">
        <v>9751</v>
      </c>
      <c r="H36" s="57" t="s">
        <v>277</v>
      </c>
      <c r="I36" s="57" t="s">
        <v>277</v>
      </c>
      <c r="J36" s="57" t="s">
        <v>277</v>
      </c>
      <c r="K36" s="58" t="str">
        <f t="shared" si="0"/>
        <v>Y</v>
      </c>
      <c r="L36" s="59">
        <v>3.0958899999999998</v>
      </c>
      <c r="M36" s="60">
        <v>1</v>
      </c>
      <c r="N36" s="59">
        <v>3.0958899999999998</v>
      </c>
      <c r="O36" s="61" t="s">
        <v>282</v>
      </c>
      <c r="P36" s="61">
        <v>0.75</v>
      </c>
      <c r="Q36" s="60">
        <v>3.6697250000000001E-2</v>
      </c>
      <c r="R36" s="61" t="s">
        <v>283</v>
      </c>
      <c r="S36" s="61">
        <v>15</v>
      </c>
      <c r="T36" s="60">
        <v>3.1007760000000002E-2</v>
      </c>
      <c r="U36" s="61" t="s">
        <v>283</v>
      </c>
      <c r="V36" s="61">
        <v>10</v>
      </c>
      <c r="W36" s="60">
        <v>0.18461538999999999</v>
      </c>
      <c r="X36" s="61" t="s">
        <v>281</v>
      </c>
      <c r="Y36" s="61">
        <v>1.75</v>
      </c>
      <c r="Z36" s="60">
        <v>1</v>
      </c>
      <c r="AA36" s="61" t="s">
        <v>283</v>
      </c>
      <c r="AB36" s="61">
        <v>5</v>
      </c>
      <c r="AC36" s="60">
        <v>0.91823898999999998</v>
      </c>
      <c r="AD36" s="61" t="s">
        <v>281</v>
      </c>
      <c r="AE36" s="61">
        <v>1.75</v>
      </c>
      <c r="AF36" s="62"/>
      <c r="AG36" s="61"/>
      <c r="AH36" s="61">
        <v>0</v>
      </c>
      <c r="AI36" s="63">
        <f t="shared" si="1"/>
        <v>34.25</v>
      </c>
      <c r="AJ36" s="64">
        <v>0.76111111111111107</v>
      </c>
      <c r="AK36" s="65">
        <f>ROUND('Scoring &amp; Payment'!G36*AJ36/4,0)</f>
        <v>1855</v>
      </c>
      <c r="AL36" s="66">
        <f t="shared" si="2"/>
        <v>3.7270924459571596E-3</v>
      </c>
    </row>
    <row r="37" spans="1:38" x14ac:dyDescent="0.25">
      <c r="A37" s="40">
        <v>8425</v>
      </c>
      <c r="B37" s="1">
        <v>75113</v>
      </c>
      <c r="C37" s="3" t="s">
        <v>74</v>
      </c>
      <c r="D37" s="3" t="s">
        <v>75</v>
      </c>
      <c r="E37" s="41">
        <v>44470</v>
      </c>
      <c r="F37" s="41">
        <v>44834</v>
      </c>
      <c r="G37" s="42">
        <v>18965</v>
      </c>
      <c r="H37" s="43" t="s">
        <v>277</v>
      </c>
      <c r="I37" s="43" t="s">
        <v>277</v>
      </c>
      <c r="J37" s="43" t="s">
        <v>278</v>
      </c>
      <c r="K37" s="44" t="str">
        <f t="shared" si="0"/>
        <v>N</v>
      </c>
      <c r="L37" s="45">
        <v>4.2634499999999997</v>
      </c>
      <c r="M37" s="46">
        <v>1</v>
      </c>
      <c r="N37" s="45">
        <v>4.2634499999999997</v>
      </c>
      <c r="O37" s="47" t="s">
        <v>284</v>
      </c>
      <c r="P37" s="47">
        <v>0</v>
      </c>
      <c r="Q37" s="46">
        <v>8.1395350000000005E-2</v>
      </c>
      <c r="R37" s="47" t="s">
        <v>284</v>
      </c>
      <c r="S37" s="47">
        <v>0</v>
      </c>
      <c r="T37" s="46">
        <v>3.030304E-2</v>
      </c>
      <c r="U37" s="47" t="s">
        <v>284</v>
      </c>
      <c r="V37" s="47">
        <v>0</v>
      </c>
      <c r="W37" s="46">
        <v>9.8290600000000006E-2</v>
      </c>
      <c r="X37" s="47" t="s">
        <v>284</v>
      </c>
      <c r="Y37" s="47">
        <v>0</v>
      </c>
      <c r="Z37" s="46">
        <v>0.33935017000000001</v>
      </c>
      <c r="AA37" s="47" t="s">
        <v>284</v>
      </c>
      <c r="AB37" s="47">
        <v>0</v>
      </c>
      <c r="AC37" s="46">
        <v>0.41311475000000003</v>
      </c>
      <c r="AD37" s="47" t="s">
        <v>284</v>
      </c>
      <c r="AE37" s="47">
        <v>0</v>
      </c>
      <c r="AG37" s="47"/>
      <c r="AH37" s="47">
        <v>0</v>
      </c>
      <c r="AI37" s="48">
        <f t="shared" si="1"/>
        <v>0</v>
      </c>
      <c r="AJ37" s="49">
        <v>0</v>
      </c>
      <c r="AK37" s="50">
        <f>ROUND('Scoring &amp; Payment'!G37*AJ37/4,0)</f>
        <v>0</v>
      </c>
      <c r="AL37" s="51">
        <f t="shared" si="2"/>
        <v>0</v>
      </c>
    </row>
    <row r="38" spans="1:38" x14ac:dyDescent="0.25">
      <c r="A38" s="53">
        <v>5645</v>
      </c>
      <c r="B38" s="52">
        <v>75117</v>
      </c>
      <c r="C38" s="54" t="s">
        <v>76</v>
      </c>
      <c r="D38" s="54" t="s">
        <v>77</v>
      </c>
      <c r="E38" s="55">
        <v>44470</v>
      </c>
      <c r="F38" s="55">
        <v>44834</v>
      </c>
      <c r="G38" s="56">
        <v>36166</v>
      </c>
      <c r="H38" s="57" t="s">
        <v>277</v>
      </c>
      <c r="I38" s="57" t="s">
        <v>277</v>
      </c>
      <c r="J38" s="57" t="s">
        <v>278</v>
      </c>
      <c r="K38" s="58" t="str">
        <f t="shared" si="0"/>
        <v>N</v>
      </c>
      <c r="L38" s="59">
        <v>4.4075699999999998</v>
      </c>
      <c r="M38" s="60">
        <v>1</v>
      </c>
      <c r="N38" s="59">
        <v>4.4075699999999998</v>
      </c>
      <c r="O38" s="61" t="s">
        <v>284</v>
      </c>
      <c r="P38" s="61">
        <v>0</v>
      </c>
      <c r="Q38" s="60">
        <v>5.8426970000000002E-2</v>
      </c>
      <c r="R38" s="61" t="s">
        <v>284</v>
      </c>
      <c r="S38" s="61">
        <v>0</v>
      </c>
      <c r="T38" s="60">
        <v>0.12087913</v>
      </c>
      <c r="U38" s="61" t="s">
        <v>284</v>
      </c>
      <c r="V38" s="61">
        <v>0</v>
      </c>
      <c r="W38" s="60">
        <v>0.24912279999999998</v>
      </c>
      <c r="X38" s="61" t="s">
        <v>284</v>
      </c>
      <c r="Y38" s="61">
        <v>0</v>
      </c>
      <c r="Z38" s="60">
        <v>0.79863482000000008</v>
      </c>
      <c r="AA38" s="61" t="s">
        <v>284</v>
      </c>
      <c r="AB38" s="61">
        <v>0</v>
      </c>
      <c r="AC38" s="60">
        <v>0.92345276999999992</v>
      </c>
      <c r="AD38" s="61" t="s">
        <v>284</v>
      </c>
      <c r="AE38" s="61">
        <v>0</v>
      </c>
      <c r="AF38" s="62"/>
      <c r="AG38" s="61"/>
      <c r="AH38" s="61">
        <v>0</v>
      </c>
      <c r="AI38" s="63">
        <f t="shared" si="1"/>
        <v>0</v>
      </c>
      <c r="AJ38" s="64">
        <v>0</v>
      </c>
      <c r="AK38" s="65">
        <f>ROUND('Scoring &amp; Payment'!G38*AJ38/4,0)</f>
        <v>0</v>
      </c>
      <c r="AL38" s="66">
        <f t="shared" si="2"/>
        <v>0</v>
      </c>
    </row>
    <row r="39" spans="1:38" x14ac:dyDescent="0.25">
      <c r="A39" s="40">
        <v>1198</v>
      </c>
      <c r="B39" s="1">
        <v>75135</v>
      </c>
      <c r="C39" s="3" t="s">
        <v>78</v>
      </c>
      <c r="D39" s="3" t="s">
        <v>79</v>
      </c>
      <c r="E39" s="41">
        <v>44470</v>
      </c>
      <c r="F39" s="41">
        <v>44834</v>
      </c>
      <c r="G39" s="42">
        <v>59460</v>
      </c>
      <c r="H39" s="43" t="s">
        <v>277</v>
      </c>
      <c r="I39" s="43" t="s">
        <v>277</v>
      </c>
      <c r="J39" s="43" t="s">
        <v>277</v>
      </c>
      <c r="K39" s="44" t="str">
        <f t="shared" si="0"/>
        <v>Y</v>
      </c>
      <c r="L39" s="45">
        <v>4.0811099999999998</v>
      </c>
      <c r="M39" s="46">
        <v>1</v>
      </c>
      <c r="N39" s="45">
        <v>4.0811099999999998</v>
      </c>
      <c r="O39" s="47" t="s">
        <v>283</v>
      </c>
      <c r="P39" s="47">
        <v>5</v>
      </c>
      <c r="Q39" s="46">
        <v>7.3333339999999997E-2</v>
      </c>
      <c r="R39" s="47" t="s">
        <v>281</v>
      </c>
      <c r="S39" s="47">
        <v>5.25</v>
      </c>
      <c r="T39" s="46">
        <v>0.10849055999999999</v>
      </c>
      <c r="U39" s="47" t="s">
        <v>282</v>
      </c>
      <c r="V39" s="47">
        <v>1.5</v>
      </c>
      <c r="W39" s="46">
        <v>0.24559022999999999</v>
      </c>
      <c r="X39" s="47" t="s">
        <v>282</v>
      </c>
      <c r="Y39" s="47">
        <v>0.75</v>
      </c>
      <c r="Z39" s="46">
        <v>0.86015831000000009</v>
      </c>
      <c r="AA39" s="47" t="s">
        <v>280</v>
      </c>
      <c r="AB39" s="47">
        <v>2.75</v>
      </c>
      <c r="AC39" s="46">
        <v>0.96028036999999999</v>
      </c>
      <c r="AD39" s="47" t="s">
        <v>280</v>
      </c>
      <c r="AE39" s="47">
        <v>2.75</v>
      </c>
      <c r="AG39" s="47"/>
      <c r="AH39" s="47">
        <v>0</v>
      </c>
      <c r="AI39" s="48">
        <f t="shared" si="1"/>
        <v>18</v>
      </c>
      <c r="AJ39" s="49">
        <v>0.4</v>
      </c>
      <c r="AK39" s="50">
        <f>ROUND('Scoring &amp; Payment'!G39*AJ39/4,0)</f>
        <v>5946</v>
      </c>
      <c r="AL39" s="51">
        <f t="shared" si="2"/>
        <v>1.1946787969628718E-2</v>
      </c>
    </row>
    <row r="40" spans="1:38" x14ac:dyDescent="0.25">
      <c r="A40" s="53">
        <v>9134</v>
      </c>
      <c r="B40" s="52">
        <v>75138</v>
      </c>
      <c r="C40" s="54" t="s">
        <v>80</v>
      </c>
      <c r="D40" s="54" t="s">
        <v>60</v>
      </c>
      <c r="E40" s="55">
        <v>44470</v>
      </c>
      <c r="F40" s="55">
        <v>44834</v>
      </c>
      <c r="G40" s="56">
        <v>29680</v>
      </c>
      <c r="H40" s="57" t="s">
        <v>277</v>
      </c>
      <c r="I40" s="57" t="s">
        <v>277</v>
      </c>
      <c r="J40" s="57" t="s">
        <v>277</v>
      </c>
      <c r="K40" s="58" t="str">
        <f t="shared" si="0"/>
        <v>Y</v>
      </c>
      <c r="L40" s="59">
        <v>3.3304399999999998</v>
      </c>
      <c r="M40" s="60">
        <v>1</v>
      </c>
      <c r="N40" s="59">
        <v>3.3304399999999998</v>
      </c>
      <c r="O40" s="61" t="s">
        <v>281</v>
      </c>
      <c r="P40" s="61">
        <v>1.75</v>
      </c>
      <c r="Q40" s="60">
        <v>6.8062829999999991E-2</v>
      </c>
      <c r="R40" s="61" t="s">
        <v>281</v>
      </c>
      <c r="S40" s="61">
        <v>5.25</v>
      </c>
      <c r="T40" s="60">
        <v>6.7692299999999997E-2</v>
      </c>
      <c r="U40" s="61" t="s">
        <v>280</v>
      </c>
      <c r="V40" s="61">
        <v>5.5</v>
      </c>
      <c r="W40" s="60">
        <v>0.10830325</v>
      </c>
      <c r="X40" s="61" t="s">
        <v>279</v>
      </c>
      <c r="Y40" s="61">
        <v>3.75</v>
      </c>
      <c r="Z40" s="60">
        <v>0.6526610599999999</v>
      </c>
      <c r="AA40" s="61" t="s">
        <v>282</v>
      </c>
      <c r="AB40" s="61">
        <v>0.75</v>
      </c>
      <c r="AC40" s="60">
        <v>0.94722222</v>
      </c>
      <c r="AD40" s="61" t="s">
        <v>280</v>
      </c>
      <c r="AE40" s="61">
        <v>2.75</v>
      </c>
      <c r="AF40" s="62"/>
      <c r="AG40" s="61"/>
      <c r="AH40" s="61">
        <v>0</v>
      </c>
      <c r="AI40" s="63">
        <f t="shared" si="1"/>
        <v>19.75</v>
      </c>
      <c r="AJ40" s="64">
        <v>0.43888888888888888</v>
      </c>
      <c r="AK40" s="65">
        <f>ROUND('Scoring &amp; Payment'!G40*AJ40/4,0)</f>
        <v>3257</v>
      </c>
      <c r="AL40" s="66">
        <f t="shared" si="2"/>
        <v>6.5440108336832711E-3</v>
      </c>
    </row>
    <row r="41" spans="1:38" x14ac:dyDescent="0.25">
      <c r="A41" s="40">
        <v>10686</v>
      </c>
      <c r="B41" s="1">
        <v>75144</v>
      </c>
      <c r="C41" s="3" t="s">
        <v>81</v>
      </c>
      <c r="D41" s="3" t="s">
        <v>50</v>
      </c>
      <c r="E41" s="41">
        <v>44470</v>
      </c>
      <c r="F41" s="41">
        <v>44834</v>
      </c>
      <c r="G41" s="42">
        <v>21187</v>
      </c>
      <c r="H41" s="43" t="s">
        <v>277</v>
      </c>
      <c r="I41" s="43" t="s">
        <v>277</v>
      </c>
      <c r="J41" s="43" t="s">
        <v>277</v>
      </c>
      <c r="K41" s="44" t="str">
        <f t="shared" si="0"/>
        <v>Y</v>
      </c>
      <c r="L41" s="45">
        <v>2.8827600000000002</v>
      </c>
      <c r="M41" s="46">
        <v>1</v>
      </c>
      <c r="N41" s="45">
        <v>2.8827600000000002</v>
      </c>
      <c r="O41" s="47" t="s">
        <v>285</v>
      </c>
      <c r="P41" s="47">
        <v>0</v>
      </c>
      <c r="Q41" s="46">
        <v>6.1320750000000007E-2</v>
      </c>
      <c r="R41" s="47" t="s">
        <v>280</v>
      </c>
      <c r="S41" s="47">
        <v>8.25</v>
      </c>
      <c r="T41" s="46">
        <v>5.2173920000000006E-2</v>
      </c>
      <c r="U41" s="47" t="s">
        <v>279</v>
      </c>
      <c r="V41" s="47">
        <v>7.5</v>
      </c>
      <c r="W41" s="46">
        <v>0.17391304000000002</v>
      </c>
      <c r="X41" s="47" t="s">
        <v>281</v>
      </c>
      <c r="Y41" s="47">
        <v>1.75</v>
      </c>
      <c r="Z41" s="46">
        <v>0.77205882999999997</v>
      </c>
      <c r="AA41" s="47" t="s">
        <v>281</v>
      </c>
      <c r="AB41" s="47">
        <v>1.75</v>
      </c>
      <c r="AC41" s="46">
        <v>0.97972972999999997</v>
      </c>
      <c r="AD41" s="47" t="s">
        <v>279</v>
      </c>
      <c r="AE41" s="47">
        <v>3.75</v>
      </c>
      <c r="AG41" s="47"/>
      <c r="AH41" s="47">
        <v>0</v>
      </c>
      <c r="AI41" s="48">
        <f t="shared" si="1"/>
        <v>23</v>
      </c>
      <c r="AJ41" s="49">
        <v>0.51111111111111107</v>
      </c>
      <c r="AK41" s="50">
        <f>ROUND('Scoring &amp; Payment'!G41*AJ41/4,0)</f>
        <v>2707</v>
      </c>
      <c r="AL41" s="51">
        <f t="shared" si="2"/>
        <v>5.4389429925638978E-3</v>
      </c>
    </row>
    <row r="42" spans="1:38" x14ac:dyDescent="0.25">
      <c r="A42" s="53">
        <v>7047</v>
      </c>
      <c r="B42" s="52">
        <v>75146</v>
      </c>
      <c r="C42" s="54" t="s">
        <v>82</v>
      </c>
      <c r="D42" s="54" t="s">
        <v>83</v>
      </c>
      <c r="E42" s="55">
        <v>44470</v>
      </c>
      <c r="F42" s="55">
        <v>44834</v>
      </c>
      <c r="G42" s="56">
        <v>11921</v>
      </c>
      <c r="H42" s="57" t="s">
        <v>277</v>
      </c>
      <c r="I42" s="57" t="s">
        <v>277</v>
      </c>
      <c r="J42" s="57" t="s">
        <v>277</v>
      </c>
      <c r="K42" s="58" t="str">
        <f t="shared" si="0"/>
        <v>Y</v>
      </c>
      <c r="L42" s="59">
        <v>3.3559100000000002</v>
      </c>
      <c r="M42" s="60">
        <v>1</v>
      </c>
      <c r="N42" s="59">
        <v>3.3559100000000002</v>
      </c>
      <c r="O42" s="61" t="s">
        <v>281</v>
      </c>
      <c r="P42" s="61">
        <v>1.75</v>
      </c>
      <c r="Q42" s="60">
        <v>6.2937069999999998E-2</v>
      </c>
      <c r="R42" s="61" t="s">
        <v>280</v>
      </c>
      <c r="S42" s="61">
        <v>8.25</v>
      </c>
      <c r="T42" s="60">
        <v>0.10457517</v>
      </c>
      <c r="U42" s="61" t="s">
        <v>282</v>
      </c>
      <c r="V42" s="61">
        <v>1.5</v>
      </c>
      <c r="W42" s="60">
        <v>0.13872833000000001</v>
      </c>
      <c r="X42" s="61" t="s">
        <v>280</v>
      </c>
      <c r="Y42" s="61">
        <v>2.75</v>
      </c>
      <c r="Z42" s="60">
        <v>0.99431818000000005</v>
      </c>
      <c r="AA42" s="61" t="s">
        <v>283</v>
      </c>
      <c r="AB42" s="61">
        <v>5</v>
      </c>
      <c r="AC42" s="60">
        <v>1</v>
      </c>
      <c r="AD42" s="61" t="s">
        <v>283</v>
      </c>
      <c r="AE42" s="61">
        <v>5</v>
      </c>
      <c r="AF42" s="62"/>
      <c r="AG42" s="61"/>
      <c r="AH42" s="61">
        <v>0</v>
      </c>
      <c r="AI42" s="63">
        <f t="shared" si="1"/>
        <v>24.25</v>
      </c>
      <c r="AJ42" s="64">
        <v>0.53888888888888886</v>
      </c>
      <c r="AK42" s="65">
        <f>ROUND('Scoring &amp; Payment'!G42*AJ42/4,0)</f>
        <v>1606</v>
      </c>
      <c r="AL42" s="66">
        <f t="shared" si="2"/>
        <v>3.2267980960685705E-3</v>
      </c>
    </row>
    <row r="43" spans="1:38" x14ac:dyDescent="0.25">
      <c r="A43" s="40">
        <v>7161</v>
      </c>
      <c r="B43" s="1">
        <v>75153</v>
      </c>
      <c r="C43" s="3" t="s">
        <v>84</v>
      </c>
      <c r="D43" s="3" t="s">
        <v>43</v>
      </c>
      <c r="E43" s="41">
        <v>44470</v>
      </c>
      <c r="F43" s="41">
        <v>44834</v>
      </c>
      <c r="G43" s="42">
        <v>27678</v>
      </c>
      <c r="H43" s="43" t="s">
        <v>277</v>
      </c>
      <c r="I43" s="43" t="s">
        <v>277</v>
      </c>
      <c r="J43" s="43" t="s">
        <v>277</v>
      </c>
      <c r="K43" s="44" t="str">
        <f t="shared" si="0"/>
        <v>Y</v>
      </c>
      <c r="L43" s="45">
        <v>3.27807</v>
      </c>
      <c r="M43" s="46">
        <v>1</v>
      </c>
      <c r="N43" s="45">
        <v>3.27807</v>
      </c>
      <c r="O43" s="47" t="s">
        <v>281</v>
      </c>
      <c r="P43" s="47">
        <v>1.75</v>
      </c>
      <c r="Q43" s="46">
        <v>9.6153849999999999E-2</v>
      </c>
      <c r="R43" s="47" t="s">
        <v>282</v>
      </c>
      <c r="S43" s="47">
        <v>2.25</v>
      </c>
      <c r="T43" s="46">
        <v>0.10840108000000001</v>
      </c>
      <c r="U43" s="47" t="s">
        <v>282</v>
      </c>
      <c r="V43" s="47">
        <v>1.5</v>
      </c>
      <c r="W43" s="46">
        <v>0.10932475999999999</v>
      </c>
      <c r="X43" s="47" t="s">
        <v>279</v>
      </c>
      <c r="Y43" s="47">
        <v>3.75</v>
      </c>
      <c r="Z43" s="46">
        <v>0.81958763000000001</v>
      </c>
      <c r="AA43" s="47" t="s">
        <v>281</v>
      </c>
      <c r="AB43" s="47">
        <v>1.75</v>
      </c>
      <c r="AC43" s="46">
        <v>0.95631067999999997</v>
      </c>
      <c r="AD43" s="47" t="s">
        <v>280</v>
      </c>
      <c r="AE43" s="47">
        <v>2.75</v>
      </c>
      <c r="AG43" s="47"/>
      <c r="AH43" s="47">
        <v>0</v>
      </c>
      <c r="AI43" s="48">
        <f t="shared" si="1"/>
        <v>13.75</v>
      </c>
      <c r="AJ43" s="49">
        <v>0.30555555555555558</v>
      </c>
      <c r="AK43" s="50">
        <f>ROUND('Scoring &amp; Payment'!G43*AJ43/4,0)</f>
        <v>2114</v>
      </c>
      <c r="AL43" s="51">
        <f t="shared" si="2"/>
        <v>4.2474789384115558E-3</v>
      </c>
    </row>
    <row r="44" spans="1:38" x14ac:dyDescent="0.25">
      <c r="A44" s="53">
        <v>10488</v>
      </c>
      <c r="B44" s="52">
        <v>75158</v>
      </c>
      <c r="C44" s="54" t="s">
        <v>85</v>
      </c>
      <c r="D44" s="54" t="s">
        <v>43</v>
      </c>
      <c r="E44" s="55">
        <v>44470</v>
      </c>
      <c r="F44" s="55">
        <v>44834</v>
      </c>
      <c r="G44" s="56">
        <v>23966</v>
      </c>
      <c r="H44" s="57" t="s">
        <v>277</v>
      </c>
      <c r="I44" s="57" t="s">
        <v>277</v>
      </c>
      <c r="J44" s="57" t="s">
        <v>277</v>
      </c>
      <c r="K44" s="58" t="str">
        <f t="shared" ref="K44:K75" si="3">IF(OR(H44="Y",I44="Y",J44="Y"),"N","Y")</f>
        <v>Y</v>
      </c>
      <c r="L44" s="59">
        <v>4.0056799999999999</v>
      </c>
      <c r="M44" s="60">
        <v>1</v>
      </c>
      <c r="N44" s="59">
        <v>4.0056799999999999</v>
      </c>
      <c r="O44" s="61" t="s">
        <v>283</v>
      </c>
      <c r="P44" s="61">
        <v>5</v>
      </c>
      <c r="Q44" s="60">
        <v>4.7337290000000004E-2</v>
      </c>
      <c r="R44" s="61" t="s">
        <v>279</v>
      </c>
      <c r="S44" s="61">
        <v>11.25</v>
      </c>
      <c r="T44" s="60">
        <v>7.5187959999999998E-2</v>
      </c>
      <c r="U44" s="61" t="s">
        <v>280</v>
      </c>
      <c r="V44" s="61">
        <v>5.5</v>
      </c>
      <c r="W44" s="60">
        <v>0.23824452000000002</v>
      </c>
      <c r="X44" s="61" t="s">
        <v>282</v>
      </c>
      <c r="Y44" s="61">
        <v>0.75</v>
      </c>
      <c r="Z44" s="60">
        <v>0.9912023499999999</v>
      </c>
      <c r="AA44" s="61" t="s">
        <v>283</v>
      </c>
      <c r="AB44" s="61">
        <v>5</v>
      </c>
      <c r="AC44" s="60">
        <v>0.99719100999999999</v>
      </c>
      <c r="AD44" s="61" t="s">
        <v>283</v>
      </c>
      <c r="AE44" s="61">
        <v>5</v>
      </c>
      <c r="AF44" s="62"/>
      <c r="AG44" s="61"/>
      <c r="AH44" s="61">
        <v>0</v>
      </c>
      <c r="AI44" s="63">
        <f t="shared" ref="AI44:AI75" si="4">IF(K44="Y",SUM(AH44,AE44,AB44,Y44,V44,S44,P44),0)</f>
        <v>32.5</v>
      </c>
      <c r="AJ44" s="64">
        <v>0.72222222222222221</v>
      </c>
      <c r="AK44" s="65">
        <f>ROUND('Scoring &amp; Payment'!G44*AJ44/4,0)</f>
        <v>4327</v>
      </c>
      <c r="AL44" s="66">
        <f t="shared" ref="AL44:AL75" si="5">AK44/$AK$203</f>
        <v>8.6938700882245971E-3</v>
      </c>
    </row>
    <row r="45" spans="1:38" x14ac:dyDescent="0.25">
      <c r="A45" s="40">
        <v>20016</v>
      </c>
      <c r="B45" s="1">
        <v>75159</v>
      </c>
      <c r="C45" s="3" t="s">
        <v>86</v>
      </c>
      <c r="D45" s="3" t="s">
        <v>55</v>
      </c>
      <c r="E45" s="41">
        <v>44470</v>
      </c>
      <c r="F45" s="41">
        <v>44834</v>
      </c>
      <c r="G45" s="42">
        <v>31700</v>
      </c>
      <c r="H45" s="43" t="s">
        <v>277</v>
      </c>
      <c r="I45" s="43" t="s">
        <v>277</v>
      </c>
      <c r="J45" s="43" t="s">
        <v>277</v>
      </c>
      <c r="K45" s="44" t="str">
        <f t="shared" si="3"/>
        <v>Y</v>
      </c>
      <c r="L45" s="45">
        <v>3.48733</v>
      </c>
      <c r="M45" s="46">
        <v>1</v>
      </c>
      <c r="N45" s="45">
        <v>3.48733</v>
      </c>
      <c r="O45" s="47" t="s">
        <v>280</v>
      </c>
      <c r="P45" s="47">
        <v>2.75</v>
      </c>
      <c r="Q45" s="46">
        <v>0.10679612000000001</v>
      </c>
      <c r="R45" s="47" t="s">
        <v>285</v>
      </c>
      <c r="S45" s="47">
        <v>0</v>
      </c>
      <c r="T45" s="46">
        <v>0.10263158</v>
      </c>
      <c r="U45" s="47" t="s">
        <v>282</v>
      </c>
      <c r="V45" s="47">
        <v>1.5</v>
      </c>
      <c r="W45" s="46">
        <v>0.23913044</v>
      </c>
      <c r="X45" s="47" t="s">
        <v>282</v>
      </c>
      <c r="Y45" s="47">
        <v>0.75</v>
      </c>
      <c r="Z45" s="46">
        <v>0.76258994000000002</v>
      </c>
      <c r="AA45" s="47" t="s">
        <v>281</v>
      </c>
      <c r="AB45" s="47">
        <v>1.75</v>
      </c>
      <c r="AC45" s="46">
        <v>0.8778801799999999</v>
      </c>
      <c r="AD45" s="47" t="s">
        <v>282</v>
      </c>
      <c r="AE45" s="47">
        <v>0.75</v>
      </c>
      <c r="AG45" s="47"/>
      <c r="AH45" s="47">
        <v>0</v>
      </c>
      <c r="AI45" s="48">
        <f t="shared" si="4"/>
        <v>7.5</v>
      </c>
      <c r="AJ45" s="49">
        <v>0.16666666666666666</v>
      </c>
      <c r="AK45" s="50">
        <f>ROUND('Scoring &amp; Payment'!G45*AJ45/4,0)</f>
        <v>1321</v>
      </c>
      <c r="AL45" s="51">
        <f t="shared" si="5"/>
        <v>2.6541720329430769E-3</v>
      </c>
    </row>
    <row r="46" spans="1:38" x14ac:dyDescent="0.25">
      <c r="A46" s="53">
        <v>8128</v>
      </c>
      <c r="B46" s="52">
        <v>75163</v>
      </c>
      <c r="C46" s="54" t="s">
        <v>87</v>
      </c>
      <c r="D46" s="54" t="s">
        <v>43</v>
      </c>
      <c r="E46" s="55">
        <v>44470</v>
      </c>
      <c r="F46" s="55">
        <v>44834</v>
      </c>
      <c r="G46" s="56">
        <v>18321</v>
      </c>
      <c r="H46" s="57" t="s">
        <v>277</v>
      </c>
      <c r="I46" s="57" t="s">
        <v>277</v>
      </c>
      <c r="J46" s="57" t="s">
        <v>277</v>
      </c>
      <c r="K46" s="58" t="str">
        <f t="shared" si="3"/>
        <v>Y</v>
      </c>
      <c r="L46" s="59">
        <v>4.5608399999999998</v>
      </c>
      <c r="M46" s="60">
        <v>1</v>
      </c>
      <c r="N46" s="59">
        <v>4.5608399999999998</v>
      </c>
      <c r="O46" s="61" t="s">
        <v>283</v>
      </c>
      <c r="P46" s="61">
        <v>5</v>
      </c>
      <c r="Q46" s="60">
        <v>2.834008E-2</v>
      </c>
      <c r="R46" s="61" t="s">
        <v>283</v>
      </c>
      <c r="S46" s="61">
        <v>15</v>
      </c>
      <c r="T46" s="60">
        <v>2.389078E-2</v>
      </c>
      <c r="U46" s="61" t="s">
        <v>283</v>
      </c>
      <c r="V46" s="61">
        <v>10</v>
      </c>
      <c r="W46" s="60">
        <v>0.13175675000000001</v>
      </c>
      <c r="X46" s="61" t="s">
        <v>280</v>
      </c>
      <c r="Y46" s="61">
        <v>2.75</v>
      </c>
      <c r="Z46" s="60">
        <v>0.87290969000000007</v>
      </c>
      <c r="AA46" s="61" t="s">
        <v>280</v>
      </c>
      <c r="AB46" s="61">
        <v>2.75</v>
      </c>
      <c r="AC46" s="60">
        <v>0.93375394</v>
      </c>
      <c r="AD46" s="61" t="s">
        <v>281</v>
      </c>
      <c r="AE46" s="61">
        <v>1.75</v>
      </c>
      <c r="AF46" s="62"/>
      <c r="AG46" s="61"/>
      <c r="AH46" s="61">
        <v>0</v>
      </c>
      <c r="AI46" s="63">
        <f t="shared" si="4"/>
        <v>37.25</v>
      </c>
      <c r="AJ46" s="64">
        <v>0.82777777777777772</v>
      </c>
      <c r="AK46" s="65">
        <f>ROUND('Scoring &amp; Payment'!G46*AJ46/4,0)</f>
        <v>3791</v>
      </c>
      <c r="AL46" s="66">
        <f t="shared" si="5"/>
        <v>7.6169312466973539E-3</v>
      </c>
    </row>
    <row r="47" spans="1:38" x14ac:dyDescent="0.25">
      <c r="A47" s="40">
        <v>10827</v>
      </c>
      <c r="B47" s="1">
        <v>75181</v>
      </c>
      <c r="C47" s="3" t="s">
        <v>88</v>
      </c>
      <c r="D47" s="3" t="s">
        <v>50</v>
      </c>
      <c r="E47" s="41">
        <v>44470</v>
      </c>
      <c r="F47" s="41">
        <v>44834</v>
      </c>
      <c r="G47" s="42">
        <v>23497</v>
      </c>
      <c r="H47" s="43" t="s">
        <v>277</v>
      </c>
      <c r="I47" s="43" t="s">
        <v>277</v>
      </c>
      <c r="J47" s="43" t="s">
        <v>278</v>
      </c>
      <c r="K47" s="44" t="str">
        <f t="shared" si="3"/>
        <v>N</v>
      </c>
      <c r="L47" s="45">
        <v>3.2881200000000002</v>
      </c>
      <c r="M47" s="46">
        <v>1</v>
      </c>
      <c r="N47" s="45">
        <v>3.2881200000000002</v>
      </c>
      <c r="O47" s="47" t="s">
        <v>284</v>
      </c>
      <c r="P47" s="47">
        <v>0</v>
      </c>
      <c r="Q47" s="46">
        <v>5.9782620000000002E-2</v>
      </c>
      <c r="R47" s="47" t="s">
        <v>284</v>
      </c>
      <c r="S47" s="47">
        <v>0</v>
      </c>
      <c r="T47" s="46">
        <v>0.10000000999999999</v>
      </c>
      <c r="U47" s="47" t="s">
        <v>284</v>
      </c>
      <c r="V47" s="47">
        <v>0</v>
      </c>
      <c r="W47" s="46">
        <v>0.16605166000000002</v>
      </c>
      <c r="X47" s="47" t="s">
        <v>284</v>
      </c>
      <c r="Y47" s="47">
        <v>0</v>
      </c>
      <c r="Z47" s="46">
        <v>0.55035970000000001</v>
      </c>
      <c r="AA47" s="47" t="s">
        <v>284</v>
      </c>
      <c r="AB47" s="47">
        <v>0</v>
      </c>
      <c r="AC47" s="46">
        <v>0.95937499999999998</v>
      </c>
      <c r="AD47" s="47" t="s">
        <v>284</v>
      </c>
      <c r="AE47" s="47">
        <v>0</v>
      </c>
      <c r="AG47" s="47"/>
      <c r="AH47" s="47">
        <v>0</v>
      </c>
      <c r="AI47" s="48">
        <f t="shared" si="4"/>
        <v>0</v>
      </c>
      <c r="AJ47" s="49">
        <v>0</v>
      </c>
      <c r="AK47" s="50">
        <f>ROUND('Scoring &amp; Payment'!G47*AJ47/4,0)</f>
        <v>0</v>
      </c>
      <c r="AL47" s="51">
        <f t="shared" si="5"/>
        <v>0</v>
      </c>
    </row>
    <row r="48" spans="1:38" x14ac:dyDescent="0.25">
      <c r="A48" s="53">
        <v>10439</v>
      </c>
      <c r="B48" s="52">
        <v>75182</v>
      </c>
      <c r="C48" s="54" t="s">
        <v>89</v>
      </c>
      <c r="D48" s="54" t="s">
        <v>43</v>
      </c>
      <c r="E48" s="55">
        <v>44470</v>
      </c>
      <c r="F48" s="55">
        <v>44834</v>
      </c>
      <c r="G48" s="56">
        <v>39691</v>
      </c>
      <c r="H48" s="57" t="s">
        <v>278</v>
      </c>
      <c r="I48" s="57" t="s">
        <v>277</v>
      </c>
      <c r="J48" s="57" t="s">
        <v>278</v>
      </c>
      <c r="K48" s="58" t="str">
        <f t="shared" si="3"/>
        <v>N</v>
      </c>
      <c r="L48" s="59">
        <v>4.1264500000000002</v>
      </c>
      <c r="M48" s="60">
        <v>1</v>
      </c>
      <c r="N48" s="59">
        <v>4.1264500000000002</v>
      </c>
      <c r="O48" s="61" t="s">
        <v>284</v>
      </c>
      <c r="P48" s="61">
        <v>0</v>
      </c>
      <c r="Q48" s="60">
        <v>6.8100359999999999E-2</v>
      </c>
      <c r="R48" s="61" t="s">
        <v>284</v>
      </c>
      <c r="S48" s="61">
        <v>0</v>
      </c>
      <c r="T48" s="60">
        <v>4.6683050000000004E-2</v>
      </c>
      <c r="U48" s="61" t="s">
        <v>284</v>
      </c>
      <c r="V48" s="61">
        <v>0</v>
      </c>
      <c r="W48" s="60" t="s">
        <v>286</v>
      </c>
      <c r="X48" s="61" t="s">
        <v>284</v>
      </c>
      <c r="Y48" s="61">
        <v>0</v>
      </c>
      <c r="Z48" s="60">
        <v>0.74022988999999995</v>
      </c>
      <c r="AA48" s="61" t="s">
        <v>284</v>
      </c>
      <c r="AB48" s="61">
        <v>0</v>
      </c>
      <c r="AC48" s="60">
        <v>0.87048832000000009</v>
      </c>
      <c r="AD48" s="61" t="s">
        <v>284</v>
      </c>
      <c r="AE48" s="61">
        <v>0</v>
      </c>
      <c r="AF48" s="62"/>
      <c r="AG48" s="61"/>
      <c r="AH48" s="61">
        <v>0</v>
      </c>
      <c r="AI48" s="63">
        <f t="shared" si="4"/>
        <v>0</v>
      </c>
      <c r="AJ48" s="64">
        <v>0</v>
      </c>
      <c r="AK48" s="65">
        <f>ROUND('Scoring &amp; Payment'!G48*AJ48/4,0)</f>
        <v>0</v>
      </c>
      <c r="AL48" s="66">
        <f t="shared" si="5"/>
        <v>0</v>
      </c>
    </row>
    <row r="49" spans="1:38" x14ac:dyDescent="0.25">
      <c r="A49" s="40">
        <v>8029</v>
      </c>
      <c r="B49" s="1">
        <v>75183</v>
      </c>
      <c r="C49" s="3" t="s">
        <v>90</v>
      </c>
      <c r="D49" s="3" t="s">
        <v>41</v>
      </c>
      <c r="E49" s="41">
        <v>44470</v>
      </c>
      <c r="F49" s="41">
        <v>44834</v>
      </c>
      <c r="G49" s="42">
        <v>28952</v>
      </c>
      <c r="H49" s="43" t="s">
        <v>277</v>
      </c>
      <c r="I49" s="43" t="s">
        <v>277</v>
      </c>
      <c r="J49" s="43" t="s">
        <v>277</v>
      </c>
      <c r="K49" s="44" t="str">
        <f t="shared" si="3"/>
        <v>Y</v>
      </c>
      <c r="L49" s="45">
        <v>3.30165</v>
      </c>
      <c r="M49" s="46">
        <v>1</v>
      </c>
      <c r="N49" s="45">
        <v>3.30165</v>
      </c>
      <c r="O49" s="47" t="s">
        <v>281</v>
      </c>
      <c r="P49" s="47">
        <v>1.75</v>
      </c>
      <c r="Q49" s="46">
        <v>4.8872180000000001E-2</v>
      </c>
      <c r="R49" s="47" t="s">
        <v>279</v>
      </c>
      <c r="S49" s="47">
        <v>11.25</v>
      </c>
      <c r="T49" s="46">
        <v>4.7197639999999999E-2</v>
      </c>
      <c r="U49" s="47" t="s">
        <v>279</v>
      </c>
      <c r="V49" s="47">
        <v>7.5</v>
      </c>
      <c r="W49" s="46">
        <v>0.22985074999999999</v>
      </c>
      <c r="X49" s="47" t="s">
        <v>282</v>
      </c>
      <c r="Y49" s="47">
        <v>0.75</v>
      </c>
      <c r="Z49" s="46">
        <v>0.70833333999999992</v>
      </c>
      <c r="AA49" s="47" t="s">
        <v>281</v>
      </c>
      <c r="AB49" s="47">
        <v>1.75</v>
      </c>
      <c r="AC49" s="46">
        <v>0.94736841999999999</v>
      </c>
      <c r="AD49" s="47" t="s">
        <v>280</v>
      </c>
      <c r="AE49" s="47">
        <v>2.75</v>
      </c>
      <c r="AG49" s="47"/>
      <c r="AH49" s="47">
        <v>0</v>
      </c>
      <c r="AI49" s="48">
        <f t="shared" si="4"/>
        <v>25.75</v>
      </c>
      <c r="AJ49" s="49">
        <v>0.57222222222222219</v>
      </c>
      <c r="AK49" s="50">
        <f>ROUND('Scoring &amp; Payment'!G49*AJ49/4,0)</f>
        <v>4142</v>
      </c>
      <c r="AL49" s="51">
        <f t="shared" si="5"/>
        <v>8.3221654507571723E-3</v>
      </c>
    </row>
    <row r="50" spans="1:38" x14ac:dyDescent="0.25">
      <c r="A50" s="53">
        <v>8995</v>
      </c>
      <c r="B50" s="52">
        <v>75192</v>
      </c>
      <c r="C50" s="54" t="s">
        <v>91</v>
      </c>
      <c r="D50" s="54" t="s">
        <v>83</v>
      </c>
      <c r="E50" s="55">
        <v>44470</v>
      </c>
      <c r="F50" s="55">
        <v>44834</v>
      </c>
      <c r="G50" s="56">
        <v>27425</v>
      </c>
      <c r="H50" s="57" t="s">
        <v>277</v>
      </c>
      <c r="I50" s="57" t="s">
        <v>277</v>
      </c>
      <c r="J50" s="57" t="s">
        <v>277</v>
      </c>
      <c r="K50" s="58" t="str">
        <f t="shared" si="3"/>
        <v>Y</v>
      </c>
      <c r="L50" s="59">
        <v>2.8671700000000002</v>
      </c>
      <c r="M50" s="60">
        <v>1</v>
      </c>
      <c r="N50" s="59">
        <v>2.8671700000000002</v>
      </c>
      <c r="O50" s="61" t="s">
        <v>285</v>
      </c>
      <c r="P50" s="61">
        <v>0</v>
      </c>
      <c r="Q50" s="60">
        <v>6.2015510000000003E-2</v>
      </c>
      <c r="R50" s="61" t="s">
        <v>280</v>
      </c>
      <c r="S50" s="61">
        <v>8.25</v>
      </c>
      <c r="T50" s="60">
        <v>7.278482E-2</v>
      </c>
      <c r="U50" s="61" t="s">
        <v>280</v>
      </c>
      <c r="V50" s="61">
        <v>5.5</v>
      </c>
      <c r="W50" s="60">
        <v>0.17307692</v>
      </c>
      <c r="X50" s="61" t="s">
        <v>281</v>
      </c>
      <c r="Y50" s="61">
        <v>1.75</v>
      </c>
      <c r="Z50" s="60">
        <v>0.88728322999999998</v>
      </c>
      <c r="AA50" s="61" t="s">
        <v>280</v>
      </c>
      <c r="AB50" s="61">
        <v>2.75</v>
      </c>
      <c r="AC50" s="60">
        <v>0.90885417000000002</v>
      </c>
      <c r="AD50" s="61" t="s">
        <v>281</v>
      </c>
      <c r="AE50" s="61">
        <v>1.75</v>
      </c>
      <c r="AF50" s="62"/>
      <c r="AG50" s="61"/>
      <c r="AH50" s="61">
        <v>0</v>
      </c>
      <c r="AI50" s="63">
        <f t="shared" si="4"/>
        <v>20</v>
      </c>
      <c r="AJ50" s="64">
        <v>0.44444444444444442</v>
      </c>
      <c r="AK50" s="65">
        <f>ROUND('Scoring &amp; Payment'!G50*AJ50/4,0)</f>
        <v>3047</v>
      </c>
      <c r="AL50" s="66">
        <f t="shared" si="5"/>
        <v>6.1220758398013286E-3</v>
      </c>
    </row>
    <row r="51" spans="1:38" x14ac:dyDescent="0.25">
      <c r="A51" s="40">
        <v>9597</v>
      </c>
      <c r="B51" s="1">
        <v>75195</v>
      </c>
      <c r="C51" s="3" t="s">
        <v>92</v>
      </c>
      <c r="D51" s="3" t="s">
        <v>93</v>
      </c>
      <c r="E51" s="41">
        <v>44470</v>
      </c>
      <c r="F51" s="41">
        <v>44834</v>
      </c>
      <c r="G51" s="42">
        <v>28369</v>
      </c>
      <c r="H51" s="43" t="s">
        <v>277</v>
      </c>
      <c r="I51" s="43" t="s">
        <v>277</v>
      </c>
      <c r="J51" s="43" t="s">
        <v>278</v>
      </c>
      <c r="K51" s="44" t="str">
        <f t="shared" si="3"/>
        <v>N</v>
      </c>
      <c r="L51" s="45">
        <v>3.5916000000000001</v>
      </c>
      <c r="M51" s="46">
        <v>1</v>
      </c>
      <c r="N51" s="45">
        <v>3.5916000000000001</v>
      </c>
      <c r="O51" s="47" t="s">
        <v>284</v>
      </c>
      <c r="P51" s="47">
        <v>0</v>
      </c>
      <c r="Q51" s="46">
        <v>6.1674020000000003E-2</v>
      </c>
      <c r="R51" s="47" t="s">
        <v>284</v>
      </c>
      <c r="S51" s="47">
        <v>0</v>
      </c>
      <c r="T51" s="46">
        <v>6.4327469999999998E-2</v>
      </c>
      <c r="U51" s="47" t="s">
        <v>284</v>
      </c>
      <c r="V51" s="47">
        <v>0</v>
      </c>
      <c r="W51" s="46">
        <v>0.16516516000000001</v>
      </c>
      <c r="X51" s="47" t="s">
        <v>284</v>
      </c>
      <c r="Y51" s="47">
        <v>0</v>
      </c>
      <c r="Z51" s="46">
        <v>0.96286471000000007</v>
      </c>
      <c r="AA51" s="47" t="s">
        <v>284</v>
      </c>
      <c r="AB51" s="47">
        <v>0</v>
      </c>
      <c r="AC51" s="46">
        <v>0.98383371999999991</v>
      </c>
      <c r="AD51" s="47" t="s">
        <v>284</v>
      </c>
      <c r="AE51" s="47">
        <v>0</v>
      </c>
      <c r="AG51" s="47"/>
      <c r="AH51" s="47">
        <v>0</v>
      </c>
      <c r="AI51" s="48">
        <f t="shared" si="4"/>
        <v>0</v>
      </c>
      <c r="AJ51" s="49">
        <v>0</v>
      </c>
      <c r="AK51" s="50">
        <f>ROUND('Scoring &amp; Payment'!G51*AJ51/4,0)</f>
        <v>0</v>
      </c>
      <c r="AL51" s="51">
        <f t="shared" si="5"/>
        <v>0</v>
      </c>
    </row>
    <row r="52" spans="1:38" x14ac:dyDescent="0.25">
      <c r="A52" s="53">
        <v>9647</v>
      </c>
      <c r="B52" s="52">
        <v>75196</v>
      </c>
      <c r="C52" s="54" t="s">
        <v>94</v>
      </c>
      <c r="D52" s="54" t="s">
        <v>43</v>
      </c>
      <c r="E52" s="55">
        <v>44470</v>
      </c>
      <c r="F52" s="55">
        <v>44834</v>
      </c>
      <c r="G52" s="56">
        <v>36992</v>
      </c>
      <c r="H52" s="57" t="s">
        <v>277</v>
      </c>
      <c r="I52" s="57" t="s">
        <v>277</v>
      </c>
      <c r="J52" s="57" t="s">
        <v>278</v>
      </c>
      <c r="K52" s="58" t="str">
        <f t="shared" si="3"/>
        <v>N</v>
      </c>
      <c r="L52" s="59">
        <v>3.5935199999999998</v>
      </c>
      <c r="M52" s="60">
        <v>1</v>
      </c>
      <c r="N52" s="59">
        <v>3.5935199999999998</v>
      </c>
      <c r="O52" s="61" t="s">
        <v>284</v>
      </c>
      <c r="P52" s="61">
        <v>0</v>
      </c>
      <c r="Q52" s="60">
        <v>1.117318E-2</v>
      </c>
      <c r="R52" s="61" t="s">
        <v>284</v>
      </c>
      <c r="S52" s="61">
        <v>0</v>
      </c>
      <c r="T52" s="60">
        <v>5.0359710000000002E-2</v>
      </c>
      <c r="U52" s="61" t="s">
        <v>284</v>
      </c>
      <c r="V52" s="61">
        <v>0</v>
      </c>
      <c r="W52" s="60">
        <v>0.36190476999999999</v>
      </c>
      <c r="X52" s="61" t="s">
        <v>284</v>
      </c>
      <c r="Y52" s="61">
        <v>0</v>
      </c>
      <c r="Z52" s="60">
        <v>0.78461539000000002</v>
      </c>
      <c r="AA52" s="61" t="s">
        <v>284</v>
      </c>
      <c r="AB52" s="61">
        <v>0</v>
      </c>
      <c r="AC52" s="60">
        <v>0.98728813999999998</v>
      </c>
      <c r="AD52" s="61" t="s">
        <v>284</v>
      </c>
      <c r="AE52" s="61">
        <v>0</v>
      </c>
      <c r="AF52" s="62"/>
      <c r="AG52" s="61"/>
      <c r="AH52" s="61">
        <v>0</v>
      </c>
      <c r="AI52" s="63">
        <f t="shared" si="4"/>
        <v>0</v>
      </c>
      <c r="AJ52" s="64">
        <v>0</v>
      </c>
      <c r="AK52" s="65">
        <f>ROUND('Scoring &amp; Payment'!G52*AJ52/4,0)</f>
        <v>0</v>
      </c>
      <c r="AL52" s="66">
        <f t="shared" si="5"/>
        <v>0</v>
      </c>
    </row>
    <row r="53" spans="1:38" x14ac:dyDescent="0.25">
      <c r="A53" s="40" t="s">
        <v>95</v>
      </c>
      <c r="B53" s="1">
        <v>75198</v>
      </c>
      <c r="C53" s="3" t="s">
        <v>96</v>
      </c>
      <c r="D53" s="3" t="s">
        <v>41</v>
      </c>
      <c r="E53" s="41">
        <v>44470</v>
      </c>
      <c r="F53" s="41">
        <v>44834</v>
      </c>
      <c r="G53" s="42">
        <v>22426</v>
      </c>
      <c r="H53" s="43" t="s">
        <v>277</v>
      </c>
      <c r="I53" s="43" t="s">
        <v>277</v>
      </c>
      <c r="J53" s="43" t="s">
        <v>277</v>
      </c>
      <c r="K53" s="44" t="str">
        <f t="shared" si="3"/>
        <v>Y</v>
      </c>
      <c r="L53" s="45">
        <v>2.8661699999999999</v>
      </c>
      <c r="M53" s="46">
        <v>1</v>
      </c>
      <c r="N53" s="45">
        <v>2.8661699999999999</v>
      </c>
      <c r="O53" s="47" t="s">
        <v>285</v>
      </c>
      <c r="P53" s="47">
        <v>0</v>
      </c>
      <c r="Q53" s="46">
        <v>0.12727272000000001</v>
      </c>
      <c r="R53" s="47" t="s">
        <v>285</v>
      </c>
      <c r="S53" s="47">
        <v>0</v>
      </c>
      <c r="T53" s="46">
        <v>5.5172410000000005E-2</v>
      </c>
      <c r="U53" s="47" t="s">
        <v>279</v>
      </c>
      <c r="V53" s="47">
        <v>7.5</v>
      </c>
      <c r="W53" s="46">
        <v>0.11111111</v>
      </c>
      <c r="X53" s="47" t="s">
        <v>279</v>
      </c>
      <c r="Y53" s="47">
        <v>3.75</v>
      </c>
      <c r="Z53" s="46">
        <v>0.56231003000000002</v>
      </c>
      <c r="AA53" s="47" t="s">
        <v>285</v>
      </c>
      <c r="AB53" s="47">
        <v>0</v>
      </c>
      <c r="AC53" s="46">
        <v>0.95601173000000006</v>
      </c>
      <c r="AD53" s="47" t="s">
        <v>280</v>
      </c>
      <c r="AE53" s="47">
        <v>2.75</v>
      </c>
      <c r="AG53" s="47"/>
      <c r="AH53" s="47">
        <v>0</v>
      </c>
      <c r="AI53" s="48">
        <f t="shared" si="4"/>
        <v>14</v>
      </c>
      <c r="AJ53" s="49">
        <v>0.31111111111111112</v>
      </c>
      <c r="AK53" s="50">
        <f>ROUND('Scoring &amp; Payment'!G53*AJ53/4,0)</f>
        <v>1744</v>
      </c>
      <c r="AL53" s="51">
        <f t="shared" si="5"/>
        <v>3.504069663476704E-3</v>
      </c>
    </row>
    <row r="54" spans="1:38" x14ac:dyDescent="0.25">
      <c r="A54" s="53">
        <v>8508</v>
      </c>
      <c r="B54" s="52">
        <v>75200</v>
      </c>
      <c r="C54" s="54" t="s">
        <v>97</v>
      </c>
      <c r="D54" s="54" t="s">
        <v>43</v>
      </c>
      <c r="E54" s="55">
        <v>44501</v>
      </c>
      <c r="F54" s="55">
        <v>44834</v>
      </c>
      <c r="G54" s="56">
        <v>33950</v>
      </c>
      <c r="H54" s="57" t="s">
        <v>277</v>
      </c>
      <c r="I54" s="57" t="s">
        <v>277</v>
      </c>
      <c r="J54" s="57" t="s">
        <v>277</v>
      </c>
      <c r="K54" s="58" t="str">
        <f t="shared" si="3"/>
        <v>Y</v>
      </c>
      <c r="L54" s="59">
        <v>3.70729</v>
      </c>
      <c r="M54" s="60">
        <v>1</v>
      </c>
      <c r="N54" s="59">
        <v>3.70729</v>
      </c>
      <c r="O54" s="61" t="s">
        <v>279</v>
      </c>
      <c r="P54" s="61">
        <v>3.75</v>
      </c>
      <c r="Q54" s="60">
        <v>5.2023119999999999E-2</v>
      </c>
      <c r="R54" s="61" t="s">
        <v>280</v>
      </c>
      <c r="S54" s="61">
        <v>8.25</v>
      </c>
      <c r="T54" s="60">
        <v>4.6961329999999996E-2</v>
      </c>
      <c r="U54" s="61" t="s">
        <v>279</v>
      </c>
      <c r="V54" s="61">
        <v>7.5</v>
      </c>
      <c r="W54" s="60" t="s">
        <v>286</v>
      </c>
      <c r="X54" s="61" t="s">
        <v>280</v>
      </c>
      <c r="Y54" s="61">
        <v>2.75</v>
      </c>
      <c r="Z54" s="60">
        <v>0.67989418999999995</v>
      </c>
      <c r="AA54" s="61" t="s">
        <v>282</v>
      </c>
      <c r="AB54" s="61">
        <v>0.75</v>
      </c>
      <c r="AC54" s="60">
        <v>0.81132075000000003</v>
      </c>
      <c r="AD54" s="61" t="s">
        <v>285</v>
      </c>
      <c r="AE54" s="61">
        <v>0</v>
      </c>
      <c r="AF54" s="62"/>
      <c r="AG54" s="61"/>
      <c r="AH54" s="61">
        <v>0</v>
      </c>
      <c r="AI54" s="63">
        <f t="shared" si="4"/>
        <v>23</v>
      </c>
      <c r="AJ54" s="64">
        <v>0.51111111111111107</v>
      </c>
      <c r="AK54" s="65">
        <f>ROUND('Scoring &amp; Payment'!G54*AJ54/4,0)</f>
        <v>4338</v>
      </c>
      <c r="AL54" s="66">
        <f t="shared" si="5"/>
        <v>8.7159714450469848E-3</v>
      </c>
    </row>
    <row r="55" spans="1:38" x14ac:dyDescent="0.25">
      <c r="A55" s="40">
        <v>10926</v>
      </c>
      <c r="B55" s="1">
        <v>75201</v>
      </c>
      <c r="C55" s="3" t="s">
        <v>98</v>
      </c>
      <c r="D55" s="3" t="s">
        <v>43</v>
      </c>
      <c r="E55" s="41">
        <v>44501</v>
      </c>
      <c r="F55" s="41">
        <v>44834</v>
      </c>
      <c r="G55" s="42">
        <v>26924</v>
      </c>
      <c r="H55" s="43" t="s">
        <v>277</v>
      </c>
      <c r="I55" s="43" t="s">
        <v>277</v>
      </c>
      <c r="J55" s="43" t="s">
        <v>277</v>
      </c>
      <c r="K55" s="44" t="str">
        <f t="shared" si="3"/>
        <v>Y</v>
      </c>
      <c r="L55" s="45">
        <v>3.0707499999999999</v>
      </c>
      <c r="M55" s="46">
        <v>1</v>
      </c>
      <c r="N55" s="45">
        <v>3.0707499999999999</v>
      </c>
      <c r="O55" s="47" t="s">
        <v>282</v>
      </c>
      <c r="P55" s="47">
        <v>0.75</v>
      </c>
      <c r="Q55" s="46">
        <v>6.2068960000000006E-2</v>
      </c>
      <c r="R55" s="47" t="s">
        <v>280</v>
      </c>
      <c r="S55" s="47">
        <v>8.25</v>
      </c>
      <c r="T55" s="46">
        <v>0.10902255</v>
      </c>
      <c r="U55" s="47" t="s">
        <v>282</v>
      </c>
      <c r="V55" s="47">
        <v>1.5</v>
      </c>
      <c r="W55" s="46">
        <v>0.13953488</v>
      </c>
      <c r="X55" s="47" t="s">
        <v>280</v>
      </c>
      <c r="Y55" s="47">
        <v>2.75</v>
      </c>
      <c r="Z55" s="46">
        <v>0.82026144999999995</v>
      </c>
      <c r="AA55" s="47" t="s">
        <v>281</v>
      </c>
      <c r="AB55" s="47">
        <v>1.75</v>
      </c>
      <c r="AC55" s="46">
        <v>0.81681682</v>
      </c>
      <c r="AD55" s="47" t="s">
        <v>285</v>
      </c>
      <c r="AE55" s="47">
        <v>0</v>
      </c>
      <c r="AG55" s="47"/>
      <c r="AH55" s="47">
        <v>0</v>
      </c>
      <c r="AI55" s="48">
        <f t="shared" si="4"/>
        <v>15</v>
      </c>
      <c r="AJ55" s="49">
        <v>0.33333333333333331</v>
      </c>
      <c r="AK55" s="50">
        <f>ROUND('Scoring &amp; Payment'!G55*AJ55/4,0)</f>
        <v>2244</v>
      </c>
      <c r="AL55" s="51">
        <f t="shared" si="5"/>
        <v>4.5086767917670439E-3</v>
      </c>
    </row>
    <row r="56" spans="1:38" x14ac:dyDescent="0.25">
      <c r="A56" s="53">
        <v>8433</v>
      </c>
      <c r="B56" s="52">
        <v>75202</v>
      </c>
      <c r="C56" s="54" t="s">
        <v>99</v>
      </c>
      <c r="D56" s="54" t="s">
        <v>43</v>
      </c>
      <c r="E56" s="55">
        <v>44470</v>
      </c>
      <c r="F56" s="55">
        <v>44834</v>
      </c>
      <c r="G56" s="56">
        <v>17986</v>
      </c>
      <c r="H56" s="57" t="s">
        <v>277</v>
      </c>
      <c r="I56" s="57" t="s">
        <v>277</v>
      </c>
      <c r="J56" s="57" t="s">
        <v>277</v>
      </c>
      <c r="K56" s="58" t="str">
        <f t="shared" si="3"/>
        <v>Y</v>
      </c>
      <c r="L56" s="59">
        <v>3.7432300000000001</v>
      </c>
      <c r="M56" s="60">
        <v>1</v>
      </c>
      <c r="N56" s="59">
        <v>3.7432300000000001</v>
      </c>
      <c r="O56" s="61" t="s">
        <v>279</v>
      </c>
      <c r="P56" s="61">
        <v>3.75</v>
      </c>
      <c r="Q56" s="60">
        <v>9.9526070000000008E-2</v>
      </c>
      <c r="R56" s="61" t="s">
        <v>282</v>
      </c>
      <c r="S56" s="61">
        <v>2.25</v>
      </c>
      <c r="T56" s="60">
        <v>0.10859729</v>
      </c>
      <c r="U56" s="61" t="s">
        <v>282</v>
      </c>
      <c r="V56" s="61">
        <v>1.5</v>
      </c>
      <c r="W56" s="60">
        <v>0.20274913999999999</v>
      </c>
      <c r="X56" s="61" t="s">
        <v>281</v>
      </c>
      <c r="Y56" s="61">
        <v>1.75</v>
      </c>
      <c r="Z56" s="60">
        <v>0.85762713000000002</v>
      </c>
      <c r="AA56" s="61" t="s">
        <v>280</v>
      </c>
      <c r="AB56" s="61">
        <v>2.75</v>
      </c>
      <c r="AC56" s="60">
        <v>0.85846153999999997</v>
      </c>
      <c r="AD56" s="61" t="s">
        <v>282</v>
      </c>
      <c r="AE56" s="61">
        <v>0.75</v>
      </c>
      <c r="AF56" s="62"/>
      <c r="AG56" s="61"/>
      <c r="AH56" s="61">
        <v>0</v>
      </c>
      <c r="AI56" s="63">
        <f t="shared" si="4"/>
        <v>12.75</v>
      </c>
      <c r="AJ56" s="64">
        <v>0.28333333333333333</v>
      </c>
      <c r="AK56" s="65">
        <f>ROUND('Scoring &amp; Payment'!G56*AJ56/4,0)</f>
        <v>1274</v>
      </c>
      <c r="AL56" s="66">
        <f t="shared" si="5"/>
        <v>2.5597389628837851E-3</v>
      </c>
    </row>
    <row r="57" spans="1:38" x14ac:dyDescent="0.25">
      <c r="A57" s="40">
        <v>8771</v>
      </c>
      <c r="B57" s="1">
        <v>75208</v>
      </c>
      <c r="C57" s="3" t="s">
        <v>100</v>
      </c>
      <c r="D57" s="3" t="s">
        <v>60</v>
      </c>
      <c r="E57" s="41">
        <v>44470</v>
      </c>
      <c r="F57" s="41">
        <v>44834</v>
      </c>
      <c r="G57" s="42">
        <v>18603</v>
      </c>
      <c r="H57" s="43" t="s">
        <v>277</v>
      </c>
      <c r="I57" s="43" t="s">
        <v>277</v>
      </c>
      <c r="J57" s="43" t="s">
        <v>277</v>
      </c>
      <c r="K57" s="44" t="str">
        <f t="shared" si="3"/>
        <v>Y</v>
      </c>
      <c r="L57" s="45">
        <v>3.0311599999999999</v>
      </c>
      <c r="M57" s="46">
        <v>1</v>
      </c>
      <c r="N57" s="45">
        <v>3.0311599999999999</v>
      </c>
      <c r="O57" s="47" t="s">
        <v>282</v>
      </c>
      <c r="P57" s="47">
        <v>0.75</v>
      </c>
      <c r="Q57" s="46">
        <v>5.6603779999999999E-2</v>
      </c>
      <c r="R57" s="47" t="s">
        <v>280</v>
      </c>
      <c r="S57" s="47">
        <v>8.25</v>
      </c>
      <c r="T57" s="46">
        <v>5.0387589999999996E-2</v>
      </c>
      <c r="U57" s="47" t="s">
        <v>279</v>
      </c>
      <c r="V57" s="47">
        <v>7.5</v>
      </c>
      <c r="W57" s="46">
        <v>0.14227640999999999</v>
      </c>
      <c r="X57" s="47" t="s">
        <v>280</v>
      </c>
      <c r="Y57" s="47">
        <v>2.75</v>
      </c>
      <c r="Z57" s="46">
        <v>0.96654275000000001</v>
      </c>
      <c r="AA57" s="47" t="s">
        <v>279</v>
      </c>
      <c r="AB57" s="47">
        <v>3.75</v>
      </c>
      <c r="AC57" s="46">
        <v>1</v>
      </c>
      <c r="AD57" s="47" t="s">
        <v>283</v>
      </c>
      <c r="AE57" s="47">
        <v>5</v>
      </c>
      <c r="AG57" s="47"/>
      <c r="AH57" s="47">
        <v>0</v>
      </c>
      <c r="AI57" s="48">
        <f t="shared" si="4"/>
        <v>28</v>
      </c>
      <c r="AJ57" s="49">
        <v>0.62222222222222223</v>
      </c>
      <c r="AK57" s="50">
        <f>ROUND('Scoring &amp; Payment'!G57*AJ57/4,0)</f>
        <v>2894</v>
      </c>
      <c r="AL57" s="51">
        <f t="shared" si="5"/>
        <v>5.8146660585444848E-3</v>
      </c>
    </row>
    <row r="58" spans="1:38" x14ac:dyDescent="0.25">
      <c r="A58" s="40">
        <v>20065</v>
      </c>
      <c r="B58" s="1">
        <v>75211</v>
      </c>
      <c r="C58" s="3" t="s">
        <v>101</v>
      </c>
      <c r="D58" s="3" t="s">
        <v>50</v>
      </c>
      <c r="E58" s="41">
        <v>44470</v>
      </c>
      <c r="F58" s="41">
        <v>44834</v>
      </c>
      <c r="G58" s="42">
        <v>17847</v>
      </c>
      <c r="H58" s="43" t="s">
        <v>277</v>
      </c>
      <c r="I58" s="43" t="s">
        <v>277</v>
      </c>
      <c r="J58" s="43" t="s">
        <v>277</v>
      </c>
      <c r="K58" s="44" t="str">
        <f t="shared" si="3"/>
        <v>Y</v>
      </c>
      <c r="L58" s="45">
        <v>3.2252100000000001</v>
      </c>
      <c r="M58" s="46">
        <v>1</v>
      </c>
      <c r="N58" s="45">
        <v>3.2252100000000001</v>
      </c>
      <c r="O58" s="47" t="s">
        <v>281</v>
      </c>
      <c r="P58" s="47">
        <v>1.75</v>
      </c>
      <c r="Q58" s="46">
        <v>7.5268810000000005E-2</v>
      </c>
      <c r="R58" s="47" t="s">
        <v>281</v>
      </c>
      <c r="S58" s="47">
        <v>5.25</v>
      </c>
      <c r="T58" s="46">
        <v>0.11818181</v>
      </c>
      <c r="U58" s="47" t="s">
        <v>285</v>
      </c>
      <c r="V58" s="47">
        <v>0</v>
      </c>
      <c r="W58" s="46">
        <v>0.13615021999999999</v>
      </c>
      <c r="X58" s="47" t="s">
        <v>280</v>
      </c>
      <c r="Y58" s="47">
        <v>2.75</v>
      </c>
      <c r="Z58" s="46">
        <v>0.79497907000000001</v>
      </c>
      <c r="AA58" s="47" t="s">
        <v>281</v>
      </c>
      <c r="AB58" s="47">
        <v>1.75</v>
      </c>
      <c r="AC58" s="46">
        <v>0.94140625</v>
      </c>
      <c r="AD58" s="47" t="s">
        <v>280</v>
      </c>
      <c r="AE58" s="47">
        <v>2.75</v>
      </c>
      <c r="AG58" s="47"/>
      <c r="AH58" s="47">
        <v>0</v>
      </c>
      <c r="AI58" s="48">
        <f t="shared" si="4"/>
        <v>14.25</v>
      </c>
      <c r="AJ58" s="49">
        <v>0.31666666666666665</v>
      </c>
      <c r="AK58" s="50">
        <f>ROUND('Scoring &amp; Payment'!G58*AJ58/4,0)</f>
        <v>1413</v>
      </c>
      <c r="AL58" s="51">
        <f t="shared" si="5"/>
        <v>2.8390197445484996E-3</v>
      </c>
    </row>
    <row r="59" spans="1:38" x14ac:dyDescent="0.25">
      <c r="A59" s="53">
        <v>8896</v>
      </c>
      <c r="B59" s="52">
        <v>75213</v>
      </c>
      <c r="C59" s="54" t="s">
        <v>102</v>
      </c>
      <c r="D59" s="54" t="s">
        <v>103</v>
      </c>
      <c r="E59" s="55">
        <v>44470</v>
      </c>
      <c r="F59" s="55">
        <v>44834</v>
      </c>
      <c r="G59" s="56">
        <v>26590</v>
      </c>
      <c r="H59" s="57" t="s">
        <v>277</v>
      </c>
      <c r="I59" s="57" t="s">
        <v>277</v>
      </c>
      <c r="J59" s="57" t="s">
        <v>277</v>
      </c>
      <c r="K59" s="58" t="str">
        <f t="shared" si="3"/>
        <v>Y</v>
      </c>
      <c r="L59" s="59">
        <v>3.0840000000000001</v>
      </c>
      <c r="M59" s="60">
        <v>1</v>
      </c>
      <c r="N59" s="59">
        <v>3.0840000000000001</v>
      </c>
      <c r="O59" s="61" t="s">
        <v>282</v>
      </c>
      <c r="P59" s="61">
        <v>0.75</v>
      </c>
      <c r="Q59" s="60">
        <v>0.10106384</v>
      </c>
      <c r="R59" s="61" t="s">
        <v>282</v>
      </c>
      <c r="S59" s="61">
        <v>2.25</v>
      </c>
      <c r="T59" s="60">
        <v>5.3571429999999996E-2</v>
      </c>
      <c r="U59" s="61" t="s">
        <v>279</v>
      </c>
      <c r="V59" s="61">
        <v>7.5</v>
      </c>
      <c r="W59" s="60">
        <v>0.28428094000000004</v>
      </c>
      <c r="X59" s="61" t="s">
        <v>285</v>
      </c>
      <c r="Y59" s="61">
        <v>0</v>
      </c>
      <c r="Z59" s="60">
        <v>0.80000000999999998</v>
      </c>
      <c r="AA59" s="61" t="s">
        <v>281</v>
      </c>
      <c r="AB59" s="61">
        <v>1.75</v>
      </c>
      <c r="AC59" s="60">
        <v>0.89749999999999996</v>
      </c>
      <c r="AD59" s="61" t="s">
        <v>281</v>
      </c>
      <c r="AE59" s="61">
        <v>1.75</v>
      </c>
      <c r="AF59" s="62"/>
      <c r="AG59" s="61"/>
      <c r="AH59" s="61">
        <v>0</v>
      </c>
      <c r="AI59" s="63">
        <f t="shared" si="4"/>
        <v>14</v>
      </c>
      <c r="AJ59" s="64">
        <v>0.31111111111111112</v>
      </c>
      <c r="AK59" s="65">
        <f>ROUND('Scoring &amp; Payment'!G59*AJ59/4,0)</f>
        <v>2068</v>
      </c>
      <c r="AL59" s="66">
        <f t="shared" si="5"/>
        <v>4.1550550826088438E-3</v>
      </c>
    </row>
    <row r="60" spans="1:38" x14ac:dyDescent="0.25">
      <c r="A60" s="40">
        <v>8714</v>
      </c>
      <c r="B60" s="1">
        <v>75214</v>
      </c>
      <c r="C60" s="3" t="s">
        <v>104</v>
      </c>
      <c r="D60" s="3" t="s">
        <v>43</v>
      </c>
      <c r="E60" s="41">
        <v>44470</v>
      </c>
      <c r="F60" s="41">
        <v>44834</v>
      </c>
      <c r="G60" s="42">
        <v>11849</v>
      </c>
      <c r="H60" s="43" t="s">
        <v>277</v>
      </c>
      <c r="I60" s="43" t="s">
        <v>277</v>
      </c>
      <c r="J60" s="43" t="s">
        <v>277</v>
      </c>
      <c r="K60" s="44" t="str">
        <f t="shared" si="3"/>
        <v>Y</v>
      </c>
      <c r="L60" s="45">
        <v>3.6470400000000001</v>
      </c>
      <c r="M60" s="46">
        <v>1</v>
      </c>
      <c r="N60" s="45">
        <v>3.6470400000000001</v>
      </c>
      <c r="O60" s="47" t="s">
        <v>279</v>
      </c>
      <c r="P60" s="47">
        <v>3.75</v>
      </c>
      <c r="Q60" s="46">
        <v>3.825137E-2</v>
      </c>
      <c r="R60" s="47" t="s">
        <v>283</v>
      </c>
      <c r="S60" s="47">
        <v>15</v>
      </c>
      <c r="T60" s="46">
        <v>3.5897430000000001E-2</v>
      </c>
      <c r="U60" s="47" t="s">
        <v>283</v>
      </c>
      <c r="V60" s="47">
        <v>10</v>
      </c>
      <c r="W60" s="46">
        <v>9.4736840000000003E-2</v>
      </c>
      <c r="X60" s="47" t="s">
        <v>283</v>
      </c>
      <c r="Y60" s="47">
        <v>5</v>
      </c>
      <c r="Z60" s="46">
        <v>1</v>
      </c>
      <c r="AA60" s="47" t="s">
        <v>283</v>
      </c>
      <c r="AB60" s="47">
        <v>5</v>
      </c>
      <c r="AC60" s="46">
        <v>0.99014778000000003</v>
      </c>
      <c r="AD60" s="47" t="s">
        <v>283</v>
      </c>
      <c r="AE60" s="47">
        <v>5</v>
      </c>
      <c r="AG60" s="47"/>
      <c r="AH60" s="47">
        <v>0</v>
      </c>
      <c r="AI60" s="48">
        <f t="shared" si="4"/>
        <v>43.75</v>
      </c>
      <c r="AJ60" s="49">
        <v>0.97222222222222221</v>
      </c>
      <c r="AK60" s="50">
        <f>ROUND('Scoring &amp; Payment'!G60*AJ60/4,0)</f>
        <v>2880</v>
      </c>
      <c r="AL60" s="51">
        <f t="shared" si="5"/>
        <v>5.7865370589523556E-3</v>
      </c>
    </row>
    <row r="61" spans="1:38" x14ac:dyDescent="0.25">
      <c r="A61" s="53">
        <v>8847</v>
      </c>
      <c r="B61" s="52">
        <v>75216</v>
      </c>
      <c r="C61" s="54" t="s">
        <v>105</v>
      </c>
      <c r="D61" s="54" t="s">
        <v>43</v>
      </c>
      <c r="E61" s="55">
        <v>44470</v>
      </c>
      <c r="F61" s="55">
        <v>44834</v>
      </c>
      <c r="G61" s="56">
        <v>10885</v>
      </c>
      <c r="H61" s="57" t="s">
        <v>277</v>
      </c>
      <c r="I61" s="57" t="s">
        <v>277</v>
      </c>
      <c r="J61" s="57" t="s">
        <v>277</v>
      </c>
      <c r="K61" s="58" t="str">
        <f t="shared" si="3"/>
        <v>Y</v>
      </c>
      <c r="L61" s="59">
        <v>5.1372900000000001</v>
      </c>
      <c r="M61" s="60">
        <v>1</v>
      </c>
      <c r="N61" s="59">
        <v>5.1372900000000001</v>
      </c>
      <c r="O61" s="61" t="s">
        <v>283</v>
      </c>
      <c r="P61" s="61">
        <v>5</v>
      </c>
      <c r="Q61" s="60">
        <v>4.2944789999999997E-2</v>
      </c>
      <c r="R61" s="61" t="s">
        <v>279</v>
      </c>
      <c r="S61" s="61">
        <v>11.25</v>
      </c>
      <c r="T61" s="60">
        <v>6.3157889999999994E-2</v>
      </c>
      <c r="U61" s="61" t="s">
        <v>280</v>
      </c>
      <c r="V61" s="61">
        <v>5.5</v>
      </c>
      <c r="W61" s="60">
        <v>0.17073170000000001</v>
      </c>
      <c r="X61" s="61" t="s">
        <v>281</v>
      </c>
      <c r="Y61" s="61">
        <v>1.75</v>
      </c>
      <c r="Z61" s="60">
        <v>0.85990339000000005</v>
      </c>
      <c r="AA61" s="61" t="s">
        <v>280</v>
      </c>
      <c r="AB61" s="61">
        <v>2.75</v>
      </c>
      <c r="AC61" s="60">
        <v>0.98165137999999996</v>
      </c>
      <c r="AD61" s="61" t="s">
        <v>279</v>
      </c>
      <c r="AE61" s="61">
        <v>3.75</v>
      </c>
      <c r="AF61" s="62"/>
      <c r="AG61" s="61"/>
      <c r="AH61" s="61">
        <v>0</v>
      </c>
      <c r="AI61" s="63">
        <f t="shared" si="4"/>
        <v>30</v>
      </c>
      <c r="AJ61" s="64">
        <v>0.66666666666666663</v>
      </c>
      <c r="AK61" s="65">
        <f>ROUND('Scoring &amp; Payment'!G61*AJ61/4,0)</f>
        <v>1814</v>
      </c>
      <c r="AL61" s="66">
        <f t="shared" si="5"/>
        <v>3.6447146614373518E-3</v>
      </c>
    </row>
    <row r="62" spans="1:38" x14ac:dyDescent="0.25">
      <c r="A62" s="40">
        <v>9001</v>
      </c>
      <c r="B62" s="1">
        <v>75219</v>
      </c>
      <c r="C62" s="3" t="s">
        <v>106</v>
      </c>
      <c r="D62" s="3" t="s">
        <v>43</v>
      </c>
      <c r="E62" s="41">
        <v>44501</v>
      </c>
      <c r="F62" s="41">
        <v>44834</v>
      </c>
      <c r="G62" s="42">
        <v>35782</v>
      </c>
      <c r="H62" s="43" t="s">
        <v>277</v>
      </c>
      <c r="I62" s="43" t="s">
        <v>277</v>
      </c>
      <c r="J62" s="43" t="s">
        <v>277</v>
      </c>
      <c r="K62" s="44" t="str">
        <f t="shared" si="3"/>
        <v>Y</v>
      </c>
      <c r="L62" s="45">
        <v>3.5809600000000001</v>
      </c>
      <c r="M62" s="46">
        <v>1</v>
      </c>
      <c r="N62" s="45">
        <v>3.5809600000000001</v>
      </c>
      <c r="O62" s="47" t="s">
        <v>280</v>
      </c>
      <c r="P62" s="47">
        <v>2.75</v>
      </c>
      <c r="Q62" s="46">
        <v>9.9999990000000011E-2</v>
      </c>
      <c r="R62" s="47" t="s">
        <v>282</v>
      </c>
      <c r="S62" s="47">
        <v>2.25</v>
      </c>
      <c r="T62" s="46">
        <v>3.4383940000000002E-2</v>
      </c>
      <c r="U62" s="47" t="s">
        <v>283</v>
      </c>
      <c r="V62" s="47">
        <v>10</v>
      </c>
      <c r="W62" s="46">
        <v>0.18305084999999999</v>
      </c>
      <c r="X62" s="47" t="s">
        <v>281</v>
      </c>
      <c r="Y62" s="47">
        <v>1.75</v>
      </c>
      <c r="Z62" s="46">
        <v>0.98786407999999992</v>
      </c>
      <c r="AA62" s="47" t="s">
        <v>283</v>
      </c>
      <c r="AB62" s="47">
        <v>5</v>
      </c>
      <c r="AC62" s="46">
        <v>0.96853933000000003</v>
      </c>
      <c r="AD62" s="47" t="s">
        <v>279</v>
      </c>
      <c r="AE62" s="47">
        <v>3.75</v>
      </c>
      <c r="AG62" s="47"/>
      <c r="AH62" s="47">
        <v>0</v>
      </c>
      <c r="AI62" s="48">
        <f t="shared" si="4"/>
        <v>25.5</v>
      </c>
      <c r="AJ62" s="49">
        <v>0.56666666666666665</v>
      </c>
      <c r="AK62" s="50">
        <f>ROUND('Scoring &amp; Payment'!G62*AJ62/4,0)</f>
        <v>5069</v>
      </c>
      <c r="AL62" s="51">
        <f t="shared" si="5"/>
        <v>1.0184707066607462E-2</v>
      </c>
    </row>
    <row r="63" spans="1:38" x14ac:dyDescent="0.25">
      <c r="A63" s="53">
        <v>9043</v>
      </c>
      <c r="B63" s="52">
        <v>75221</v>
      </c>
      <c r="C63" s="54" t="s">
        <v>107</v>
      </c>
      <c r="D63" s="54" t="s">
        <v>60</v>
      </c>
      <c r="E63" s="55">
        <v>44470</v>
      </c>
      <c r="F63" s="55">
        <v>44834</v>
      </c>
      <c r="G63" s="56">
        <v>31747</v>
      </c>
      <c r="H63" s="57" t="s">
        <v>277</v>
      </c>
      <c r="I63" s="57" t="s">
        <v>277</v>
      </c>
      <c r="J63" s="57" t="s">
        <v>277</v>
      </c>
      <c r="K63" s="58" t="str">
        <f t="shared" si="3"/>
        <v>Y</v>
      </c>
      <c r="L63" s="59">
        <v>3.3676400000000002</v>
      </c>
      <c r="M63" s="60">
        <v>1</v>
      </c>
      <c r="N63" s="59">
        <v>3.3676400000000002</v>
      </c>
      <c r="O63" s="61" t="s">
        <v>280</v>
      </c>
      <c r="P63" s="61">
        <v>2.75</v>
      </c>
      <c r="Q63" s="60">
        <v>5.4054060000000001E-2</v>
      </c>
      <c r="R63" s="61" t="s">
        <v>280</v>
      </c>
      <c r="S63" s="61">
        <v>8.25</v>
      </c>
      <c r="T63" s="60">
        <v>3.1250010000000002E-2</v>
      </c>
      <c r="U63" s="61" t="s">
        <v>283</v>
      </c>
      <c r="V63" s="61">
        <v>10</v>
      </c>
      <c r="W63" s="60">
        <v>0.11675126000000001</v>
      </c>
      <c r="X63" s="61" t="s">
        <v>279</v>
      </c>
      <c r="Y63" s="61">
        <v>3.75</v>
      </c>
      <c r="Z63" s="60">
        <v>0.91860463999999997</v>
      </c>
      <c r="AA63" s="61" t="s">
        <v>280</v>
      </c>
      <c r="AB63" s="61">
        <v>2.75</v>
      </c>
      <c r="AC63" s="60">
        <v>0.98639455999999992</v>
      </c>
      <c r="AD63" s="61" t="s">
        <v>283</v>
      </c>
      <c r="AE63" s="61">
        <v>5</v>
      </c>
      <c r="AF63" s="62"/>
      <c r="AG63" s="61"/>
      <c r="AH63" s="61">
        <v>0</v>
      </c>
      <c r="AI63" s="63">
        <f t="shared" si="4"/>
        <v>32.5</v>
      </c>
      <c r="AJ63" s="64">
        <v>0.72222222222222221</v>
      </c>
      <c r="AK63" s="65">
        <f>ROUND('Scoring &amp; Payment'!G63*AJ63/4,0)</f>
        <v>5732</v>
      </c>
      <c r="AL63" s="66">
        <f t="shared" si="5"/>
        <v>1.1516816118720453E-2</v>
      </c>
    </row>
    <row r="64" spans="1:38" x14ac:dyDescent="0.25">
      <c r="A64" s="40">
        <v>10454</v>
      </c>
      <c r="B64" s="1">
        <v>75222</v>
      </c>
      <c r="C64" s="3" t="s">
        <v>108</v>
      </c>
      <c r="D64" s="3" t="s">
        <v>103</v>
      </c>
      <c r="E64" s="41">
        <v>44470</v>
      </c>
      <c r="F64" s="41">
        <v>44834</v>
      </c>
      <c r="G64" s="42">
        <v>20702</v>
      </c>
      <c r="H64" s="43" t="s">
        <v>277</v>
      </c>
      <c r="I64" s="43" t="s">
        <v>277</v>
      </c>
      <c r="J64" s="43" t="s">
        <v>277</v>
      </c>
      <c r="K64" s="44" t="str">
        <f t="shared" si="3"/>
        <v>Y</v>
      </c>
      <c r="L64" s="45">
        <v>3.6045400000000001</v>
      </c>
      <c r="M64" s="46">
        <v>1</v>
      </c>
      <c r="N64" s="45">
        <v>3.6045400000000001</v>
      </c>
      <c r="O64" s="47" t="s">
        <v>280</v>
      </c>
      <c r="P64" s="47">
        <v>2.75</v>
      </c>
      <c r="Q64" s="46">
        <v>4.4303800000000004E-2</v>
      </c>
      <c r="R64" s="47" t="s">
        <v>279</v>
      </c>
      <c r="S64" s="47">
        <v>11.25</v>
      </c>
      <c r="T64" s="46">
        <v>6.6666669999999997E-2</v>
      </c>
      <c r="U64" s="47" t="s">
        <v>280</v>
      </c>
      <c r="V64" s="47">
        <v>5.5</v>
      </c>
      <c r="W64" s="46">
        <v>0.20325203999999999</v>
      </c>
      <c r="X64" s="47" t="s">
        <v>281</v>
      </c>
      <c r="Y64" s="47">
        <v>1.75</v>
      </c>
      <c r="Z64" s="46">
        <v>1</v>
      </c>
      <c r="AA64" s="47" t="s">
        <v>283</v>
      </c>
      <c r="AB64" s="47">
        <v>5</v>
      </c>
      <c r="AC64" s="46">
        <v>0.91335739999999999</v>
      </c>
      <c r="AD64" s="47" t="s">
        <v>281</v>
      </c>
      <c r="AE64" s="47">
        <v>1.75</v>
      </c>
      <c r="AG64" s="47"/>
      <c r="AH64" s="47">
        <v>0</v>
      </c>
      <c r="AI64" s="48">
        <f t="shared" si="4"/>
        <v>28</v>
      </c>
      <c r="AJ64" s="49">
        <v>0.62222222222222223</v>
      </c>
      <c r="AK64" s="50">
        <f>ROUND('Scoring &amp; Payment'!G64*AJ64/4,0)</f>
        <v>3220</v>
      </c>
      <c r="AL64" s="51">
        <f t="shared" si="5"/>
        <v>6.4696699061897863E-3</v>
      </c>
    </row>
    <row r="65" spans="1:38" x14ac:dyDescent="0.25">
      <c r="A65" s="53">
        <v>20371</v>
      </c>
      <c r="B65" s="52">
        <v>75228</v>
      </c>
      <c r="C65" s="54" t="s">
        <v>109</v>
      </c>
      <c r="D65" s="54" t="s">
        <v>41</v>
      </c>
      <c r="E65" s="55">
        <v>44470</v>
      </c>
      <c r="F65" s="55">
        <v>44834</v>
      </c>
      <c r="G65" s="56">
        <v>62282</v>
      </c>
      <c r="H65" s="57" t="s">
        <v>277</v>
      </c>
      <c r="I65" s="57" t="s">
        <v>277</v>
      </c>
      <c r="J65" s="57" t="s">
        <v>277</v>
      </c>
      <c r="K65" s="58" t="str">
        <f t="shared" si="3"/>
        <v>Y</v>
      </c>
      <c r="L65" s="59">
        <v>3.1374300000000002</v>
      </c>
      <c r="M65" s="60">
        <v>1</v>
      </c>
      <c r="N65" s="59">
        <v>3.1374300000000002</v>
      </c>
      <c r="O65" s="61" t="s">
        <v>282</v>
      </c>
      <c r="P65" s="61">
        <v>0.75</v>
      </c>
      <c r="Q65" s="60">
        <v>6.7961170000000001E-2</v>
      </c>
      <c r="R65" s="61" t="s">
        <v>281</v>
      </c>
      <c r="S65" s="61">
        <v>5.25</v>
      </c>
      <c r="T65" s="60">
        <v>4.9204049999999999E-2</v>
      </c>
      <c r="U65" s="61" t="s">
        <v>279</v>
      </c>
      <c r="V65" s="61">
        <v>7.5</v>
      </c>
      <c r="W65" s="60">
        <v>0.13260529999999998</v>
      </c>
      <c r="X65" s="61" t="s">
        <v>280</v>
      </c>
      <c r="Y65" s="61">
        <v>2.75</v>
      </c>
      <c r="Z65" s="60">
        <v>0.78914139999999999</v>
      </c>
      <c r="AA65" s="61" t="s">
        <v>281</v>
      </c>
      <c r="AB65" s="61">
        <v>1.75</v>
      </c>
      <c r="AC65" s="60">
        <v>0.96014493000000001</v>
      </c>
      <c r="AD65" s="61" t="s">
        <v>280</v>
      </c>
      <c r="AE65" s="61">
        <v>2.75</v>
      </c>
      <c r="AF65" s="62"/>
      <c r="AG65" s="61"/>
      <c r="AH65" s="61">
        <v>0</v>
      </c>
      <c r="AI65" s="63">
        <f t="shared" si="4"/>
        <v>20.75</v>
      </c>
      <c r="AJ65" s="64">
        <v>0.46111111111111114</v>
      </c>
      <c r="AK65" s="65">
        <f>ROUND('Scoring &amp; Payment'!G65*AJ65/4,0)</f>
        <v>7180</v>
      </c>
      <c r="AL65" s="66">
        <f t="shared" si="5"/>
        <v>1.4426158362249275E-2</v>
      </c>
    </row>
    <row r="66" spans="1:38" x14ac:dyDescent="0.25">
      <c r="A66" s="40">
        <v>20462</v>
      </c>
      <c r="B66" s="1">
        <v>75230</v>
      </c>
      <c r="C66" s="3" t="s">
        <v>110</v>
      </c>
      <c r="D66" s="3" t="s">
        <v>50</v>
      </c>
      <c r="E66" s="41">
        <v>44470</v>
      </c>
      <c r="F66" s="41">
        <v>44834</v>
      </c>
      <c r="G66" s="42">
        <v>13861</v>
      </c>
      <c r="H66" s="43" t="s">
        <v>277</v>
      </c>
      <c r="I66" s="43" t="s">
        <v>277</v>
      </c>
      <c r="J66" s="43" t="s">
        <v>277</v>
      </c>
      <c r="K66" s="44" t="str">
        <f t="shared" si="3"/>
        <v>Y</v>
      </c>
      <c r="L66" s="45">
        <v>3.32064</v>
      </c>
      <c r="M66" s="46">
        <v>1</v>
      </c>
      <c r="N66" s="45">
        <v>3.32064</v>
      </c>
      <c r="O66" s="47" t="s">
        <v>281</v>
      </c>
      <c r="P66" s="47">
        <v>1.75</v>
      </c>
      <c r="Q66" s="46">
        <v>6.0869559999999996E-2</v>
      </c>
      <c r="R66" s="47" t="s">
        <v>280</v>
      </c>
      <c r="S66" s="47">
        <v>8.25</v>
      </c>
      <c r="T66" s="46">
        <v>2.7027040000000002E-2</v>
      </c>
      <c r="U66" s="47" t="s">
        <v>283</v>
      </c>
      <c r="V66" s="47">
        <v>10</v>
      </c>
      <c r="W66" s="46">
        <v>0.15976330999999999</v>
      </c>
      <c r="X66" s="47" t="s">
        <v>280</v>
      </c>
      <c r="Y66" s="47">
        <v>2.75</v>
      </c>
      <c r="Z66" s="46">
        <v>0.67630058999999998</v>
      </c>
      <c r="AA66" s="47" t="s">
        <v>282</v>
      </c>
      <c r="AB66" s="47">
        <v>0.75</v>
      </c>
      <c r="AC66" s="46">
        <v>0.94413407999999999</v>
      </c>
      <c r="AD66" s="47" t="s">
        <v>280</v>
      </c>
      <c r="AE66" s="47">
        <v>2.75</v>
      </c>
      <c r="AG66" s="47"/>
      <c r="AH66" s="47">
        <v>0</v>
      </c>
      <c r="AI66" s="48">
        <f t="shared" si="4"/>
        <v>26.25</v>
      </c>
      <c r="AJ66" s="49">
        <v>0.58333333333333337</v>
      </c>
      <c r="AK66" s="50">
        <f>ROUND('Scoring &amp; Payment'!G66*AJ66/4,0)</f>
        <v>2021</v>
      </c>
      <c r="AL66" s="51">
        <f t="shared" si="5"/>
        <v>4.0606220125495524E-3</v>
      </c>
    </row>
    <row r="67" spans="1:38" x14ac:dyDescent="0.25">
      <c r="A67" s="53">
        <v>10900</v>
      </c>
      <c r="B67" s="52">
        <v>75231</v>
      </c>
      <c r="C67" s="54" t="s">
        <v>111</v>
      </c>
      <c r="D67" s="54" t="s">
        <v>50</v>
      </c>
      <c r="E67" s="55">
        <v>44470</v>
      </c>
      <c r="F67" s="55">
        <v>44834</v>
      </c>
      <c r="G67" s="56">
        <v>13318</v>
      </c>
      <c r="H67" s="57" t="s">
        <v>277</v>
      </c>
      <c r="I67" s="57" t="s">
        <v>277</v>
      </c>
      <c r="J67" s="57" t="s">
        <v>277</v>
      </c>
      <c r="K67" s="58" t="str">
        <f t="shared" si="3"/>
        <v>Y</v>
      </c>
      <c r="L67" s="59">
        <v>3.0158100000000001</v>
      </c>
      <c r="M67" s="60">
        <v>1</v>
      </c>
      <c r="N67" s="59">
        <v>3.0158100000000001</v>
      </c>
      <c r="O67" s="61" t="s">
        <v>282</v>
      </c>
      <c r="P67" s="61">
        <v>0.75</v>
      </c>
      <c r="Q67" s="60">
        <v>0.10563380999999999</v>
      </c>
      <c r="R67" s="61" t="s">
        <v>282</v>
      </c>
      <c r="S67" s="61">
        <v>2.25</v>
      </c>
      <c r="T67" s="60">
        <v>5.0279339999999999E-2</v>
      </c>
      <c r="U67" s="61" t="s">
        <v>279</v>
      </c>
      <c r="V67" s="61">
        <v>7.5</v>
      </c>
      <c r="W67" s="60">
        <v>0.22751321999999999</v>
      </c>
      <c r="X67" s="61" t="s">
        <v>282</v>
      </c>
      <c r="Y67" s="61">
        <v>0.75</v>
      </c>
      <c r="Z67" s="60">
        <v>0.65079365999999994</v>
      </c>
      <c r="AA67" s="61" t="s">
        <v>282</v>
      </c>
      <c r="AB67" s="61">
        <v>0.75</v>
      </c>
      <c r="AC67" s="60">
        <v>0.96135265999999997</v>
      </c>
      <c r="AD67" s="61" t="s">
        <v>280</v>
      </c>
      <c r="AE67" s="61">
        <v>2.75</v>
      </c>
      <c r="AF67" s="62"/>
      <c r="AG67" s="61"/>
      <c r="AH67" s="61">
        <v>0</v>
      </c>
      <c r="AI67" s="63">
        <f t="shared" si="4"/>
        <v>14.75</v>
      </c>
      <c r="AJ67" s="64">
        <v>0.32777777777777778</v>
      </c>
      <c r="AK67" s="65">
        <f>ROUND('Scoring &amp; Payment'!G67*AJ67/4,0)</f>
        <v>1091</v>
      </c>
      <c r="AL67" s="66">
        <f t="shared" si="5"/>
        <v>2.1920527539295207E-3</v>
      </c>
    </row>
    <row r="68" spans="1:38" x14ac:dyDescent="0.25">
      <c r="A68" s="40">
        <v>8136</v>
      </c>
      <c r="B68" s="1">
        <v>75232</v>
      </c>
      <c r="C68" s="3" t="s">
        <v>112</v>
      </c>
      <c r="D68" s="3" t="s">
        <v>43</v>
      </c>
      <c r="E68" s="41">
        <v>44470</v>
      </c>
      <c r="F68" s="41">
        <v>44834</v>
      </c>
      <c r="G68" s="42">
        <v>8115</v>
      </c>
      <c r="H68" s="43" t="s">
        <v>277</v>
      </c>
      <c r="I68" s="43" t="s">
        <v>277</v>
      </c>
      <c r="J68" s="43" t="s">
        <v>277</v>
      </c>
      <c r="K68" s="44" t="str">
        <f t="shared" si="3"/>
        <v>Y</v>
      </c>
      <c r="L68" s="45">
        <v>0</v>
      </c>
      <c r="M68" s="46">
        <v>0</v>
      </c>
      <c r="N68" s="45">
        <v>0</v>
      </c>
      <c r="O68" s="47" t="s">
        <v>285</v>
      </c>
      <c r="P68" s="47">
        <v>0</v>
      </c>
      <c r="Q68" s="46">
        <v>0.10447761</v>
      </c>
      <c r="R68" s="47" t="s">
        <v>282</v>
      </c>
      <c r="S68" s="47">
        <v>2.25</v>
      </c>
      <c r="T68" s="46">
        <v>8.7378649999999988E-2</v>
      </c>
      <c r="U68" s="47" t="s">
        <v>281</v>
      </c>
      <c r="V68" s="47">
        <v>3.5</v>
      </c>
      <c r="W68" s="46">
        <v>0.19480519000000002</v>
      </c>
      <c r="X68" s="47" t="s">
        <v>281</v>
      </c>
      <c r="Y68" s="47">
        <v>1.75</v>
      </c>
      <c r="Z68" s="46">
        <v>0.76991151000000002</v>
      </c>
      <c r="AA68" s="47" t="s">
        <v>281</v>
      </c>
      <c r="AB68" s="47">
        <v>1.75</v>
      </c>
      <c r="AC68" s="46">
        <v>1</v>
      </c>
      <c r="AD68" s="47" t="s">
        <v>283</v>
      </c>
      <c r="AE68" s="47">
        <v>5</v>
      </c>
      <c r="AG68" s="47"/>
      <c r="AH68" s="47">
        <v>0</v>
      </c>
      <c r="AI68" s="48">
        <f t="shared" si="4"/>
        <v>14.25</v>
      </c>
      <c r="AJ68" s="49">
        <v>0.31666666666666665</v>
      </c>
      <c r="AK68" s="50">
        <f>ROUND('Scoring &amp; Payment'!G68*AJ68/4,0)</f>
        <v>642</v>
      </c>
      <c r="AL68" s="51">
        <f t="shared" si="5"/>
        <v>1.2899155527247958E-3</v>
      </c>
    </row>
    <row r="69" spans="1:38" x14ac:dyDescent="0.25">
      <c r="A69" s="53">
        <v>4606</v>
      </c>
      <c r="B69" s="52">
        <v>75235</v>
      </c>
      <c r="C69" s="54" t="s">
        <v>113</v>
      </c>
      <c r="D69" s="54" t="s">
        <v>43</v>
      </c>
      <c r="E69" s="55">
        <v>44470</v>
      </c>
      <c r="F69" s="55">
        <v>44834</v>
      </c>
      <c r="G69" s="56">
        <v>9089</v>
      </c>
      <c r="H69" s="57" t="s">
        <v>277</v>
      </c>
      <c r="I69" s="57" t="s">
        <v>277</v>
      </c>
      <c r="J69" s="57" t="s">
        <v>277</v>
      </c>
      <c r="K69" s="58" t="str">
        <f t="shared" si="3"/>
        <v>Y</v>
      </c>
      <c r="L69" s="59">
        <v>4.7116600000000002</v>
      </c>
      <c r="M69" s="60">
        <v>1</v>
      </c>
      <c r="N69" s="59">
        <v>4.7116600000000002</v>
      </c>
      <c r="O69" s="61" t="s">
        <v>283</v>
      </c>
      <c r="P69" s="61">
        <v>5</v>
      </c>
      <c r="Q69" s="60">
        <v>4.2016799999999993E-2</v>
      </c>
      <c r="R69" s="61" t="s">
        <v>279</v>
      </c>
      <c r="S69" s="61">
        <v>11.25</v>
      </c>
      <c r="T69" s="60">
        <v>7.2463760000000002E-2</v>
      </c>
      <c r="U69" s="61" t="s">
        <v>280</v>
      </c>
      <c r="V69" s="61">
        <v>5.5</v>
      </c>
      <c r="W69" s="60">
        <v>0.13017751999999999</v>
      </c>
      <c r="X69" s="61" t="s">
        <v>280</v>
      </c>
      <c r="Y69" s="61">
        <v>2.75</v>
      </c>
      <c r="Z69" s="60">
        <v>0.66863905999999995</v>
      </c>
      <c r="AA69" s="61" t="s">
        <v>282</v>
      </c>
      <c r="AB69" s="61">
        <v>0.75</v>
      </c>
      <c r="AC69" s="60">
        <v>0.93714286000000002</v>
      </c>
      <c r="AD69" s="61" t="s">
        <v>281</v>
      </c>
      <c r="AE69" s="61">
        <v>1.75</v>
      </c>
      <c r="AF69" s="62"/>
      <c r="AG69" s="61"/>
      <c r="AH69" s="61">
        <v>0</v>
      </c>
      <c r="AI69" s="63">
        <f t="shared" si="4"/>
        <v>27</v>
      </c>
      <c r="AJ69" s="64">
        <v>0.6</v>
      </c>
      <c r="AK69" s="65">
        <f>ROUND('Scoring &amp; Payment'!G69*AJ69/4,0)</f>
        <v>1363</v>
      </c>
      <c r="AL69" s="66">
        <f t="shared" si="5"/>
        <v>2.7385590317194654E-3</v>
      </c>
    </row>
    <row r="70" spans="1:38" x14ac:dyDescent="0.25">
      <c r="A70" s="40" t="s">
        <v>114</v>
      </c>
      <c r="B70" s="1">
        <v>75236</v>
      </c>
      <c r="C70" s="3" t="s">
        <v>115</v>
      </c>
      <c r="D70" s="3" t="s">
        <v>58</v>
      </c>
      <c r="E70" s="41">
        <v>44470</v>
      </c>
      <c r="F70" s="41">
        <v>44834</v>
      </c>
      <c r="G70" s="42">
        <v>15760</v>
      </c>
      <c r="H70" s="43" t="s">
        <v>277</v>
      </c>
      <c r="I70" s="43" t="s">
        <v>277</v>
      </c>
      <c r="J70" s="43" t="s">
        <v>277</v>
      </c>
      <c r="K70" s="44" t="str">
        <f t="shared" si="3"/>
        <v>Y</v>
      </c>
      <c r="L70" s="45">
        <v>3.9197099999999998</v>
      </c>
      <c r="M70" s="46">
        <v>1</v>
      </c>
      <c r="N70" s="45">
        <v>3.9197099999999998</v>
      </c>
      <c r="O70" s="47" t="s">
        <v>279</v>
      </c>
      <c r="P70" s="47">
        <v>3.75</v>
      </c>
      <c r="Q70" s="46">
        <v>1.538461E-2</v>
      </c>
      <c r="R70" s="47" t="s">
        <v>283</v>
      </c>
      <c r="S70" s="47">
        <v>15</v>
      </c>
      <c r="T70" s="46">
        <v>1.369863E-2</v>
      </c>
      <c r="U70" s="47" t="s">
        <v>283</v>
      </c>
      <c r="V70" s="47">
        <v>10</v>
      </c>
      <c r="W70" s="46">
        <v>0.18867924</v>
      </c>
      <c r="X70" s="47" t="s">
        <v>281</v>
      </c>
      <c r="Y70" s="47">
        <v>1.75</v>
      </c>
      <c r="Z70" s="46">
        <v>0.98156681000000001</v>
      </c>
      <c r="AA70" s="47" t="s">
        <v>283</v>
      </c>
      <c r="AB70" s="47">
        <v>5</v>
      </c>
      <c r="AC70" s="46">
        <v>0.99176955000000011</v>
      </c>
      <c r="AD70" s="47" t="s">
        <v>283</v>
      </c>
      <c r="AE70" s="47">
        <v>5</v>
      </c>
      <c r="AG70" s="47"/>
      <c r="AH70" s="47">
        <v>0</v>
      </c>
      <c r="AI70" s="48">
        <f t="shared" si="4"/>
        <v>40.5</v>
      </c>
      <c r="AJ70" s="49">
        <v>0.9</v>
      </c>
      <c r="AK70" s="50">
        <f>ROUND('Scoring &amp; Payment'!G70*AJ70/4,0)</f>
        <v>3546</v>
      </c>
      <c r="AL70" s="51">
        <f t="shared" si="5"/>
        <v>7.1246737538350879E-3</v>
      </c>
    </row>
    <row r="71" spans="1:38" x14ac:dyDescent="0.25">
      <c r="A71" s="53">
        <v>10751</v>
      </c>
      <c r="B71" s="52">
        <v>75237</v>
      </c>
      <c r="C71" s="54" t="s">
        <v>116</v>
      </c>
      <c r="D71" s="54" t="s">
        <v>41</v>
      </c>
      <c r="E71" s="55">
        <v>44470</v>
      </c>
      <c r="F71" s="55">
        <v>44834</v>
      </c>
      <c r="G71" s="56">
        <v>21793</v>
      </c>
      <c r="H71" s="57" t="s">
        <v>277</v>
      </c>
      <c r="I71" s="57" t="s">
        <v>277</v>
      </c>
      <c r="J71" s="57" t="s">
        <v>277</v>
      </c>
      <c r="K71" s="58" t="str">
        <f t="shared" si="3"/>
        <v>Y</v>
      </c>
      <c r="L71" s="59">
        <v>3.3934700000000002</v>
      </c>
      <c r="M71" s="60">
        <v>1</v>
      </c>
      <c r="N71" s="59">
        <v>3.3934700000000002</v>
      </c>
      <c r="O71" s="61" t="s">
        <v>280</v>
      </c>
      <c r="P71" s="61">
        <v>2.75</v>
      </c>
      <c r="Q71" s="60">
        <v>8.2644620000000002E-2</v>
      </c>
      <c r="R71" s="61" t="s">
        <v>281</v>
      </c>
      <c r="S71" s="61">
        <v>5.25</v>
      </c>
      <c r="T71" s="60">
        <v>5.6537110000000002E-2</v>
      </c>
      <c r="U71" s="61" t="s">
        <v>279</v>
      </c>
      <c r="V71" s="61">
        <v>7.5</v>
      </c>
      <c r="W71" s="60">
        <v>0.10211268000000001</v>
      </c>
      <c r="X71" s="61" t="s">
        <v>279</v>
      </c>
      <c r="Y71" s="61">
        <v>3.75</v>
      </c>
      <c r="Z71" s="60">
        <v>0.83666667000000006</v>
      </c>
      <c r="AA71" s="61" t="s">
        <v>280</v>
      </c>
      <c r="AB71" s="61">
        <v>2.75</v>
      </c>
      <c r="AC71" s="60">
        <v>0.9244713</v>
      </c>
      <c r="AD71" s="61" t="s">
        <v>281</v>
      </c>
      <c r="AE71" s="61">
        <v>1.75</v>
      </c>
      <c r="AF71" s="62"/>
      <c r="AG71" s="61"/>
      <c r="AH71" s="61">
        <v>0</v>
      </c>
      <c r="AI71" s="63">
        <f t="shared" si="4"/>
        <v>23.75</v>
      </c>
      <c r="AJ71" s="64">
        <v>0.52777777777777779</v>
      </c>
      <c r="AK71" s="65">
        <f>ROUND('Scoring &amp; Payment'!G71*AJ71/4,0)</f>
        <v>2875</v>
      </c>
      <c r="AL71" s="66">
        <f t="shared" si="5"/>
        <v>5.7764909876694519E-3</v>
      </c>
    </row>
    <row r="72" spans="1:38" x14ac:dyDescent="0.25">
      <c r="A72" s="40">
        <v>9407</v>
      </c>
      <c r="B72" s="1">
        <v>75238</v>
      </c>
      <c r="C72" s="3" t="s">
        <v>117</v>
      </c>
      <c r="D72" s="3" t="s">
        <v>60</v>
      </c>
      <c r="E72" s="41">
        <v>44470</v>
      </c>
      <c r="F72" s="41">
        <v>44834</v>
      </c>
      <c r="G72" s="42">
        <v>24899</v>
      </c>
      <c r="H72" s="43" t="s">
        <v>277</v>
      </c>
      <c r="I72" s="43" t="s">
        <v>277</v>
      </c>
      <c r="J72" s="43" t="s">
        <v>277</v>
      </c>
      <c r="K72" s="44" t="str">
        <f t="shared" si="3"/>
        <v>Y</v>
      </c>
      <c r="L72" s="45">
        <v>3.0349900000000001</v>
      </c>
      <c r="M72" s="46">
        <v>1</v>
      </c>
      <c r="N72" s="45">
        <v>3.0349900000000001</v>
      </c>
      <c r="O72" s="47" t="s">
        <v>282</v>
      </c>
      <c r="P72" s="47">
        <v>0.75</v>
      </c>
      <c r="Q72" s="46">
        <v>7.692309E-2</v>
      </c>
      <c r="R72" s="47" t="s">
        <v>281</v>
      </c>
      <c r="S72" s="47">
        <v>5.25</v>
      </c>
      <c r="T72" s="46">
        <v>6.2130169999999998E-2</v>
      </c>
      <c r="U72" s="47" t="s">
        <v>280</v>
      </c>
      <c r="V72" s="47">
        <v>5.5</v>
      </c>
      <c r="W72" s="46">
        <v>0.24085367000000002</v>
      </c>
      <c r="X72" s="47" t="s">
        <v>282</v>
      </c>
      <c r="Y72" s="47">
        <v>0.75</v>
      </c>
      <c r="Z72" s="46">
        <v>0.89014084999999998</v>
      </c>
      <c r="AA72" s="47" t="s">
        <v>280</v>
      </c>
      <c r="AB72" s="47">
        <v>2.75</v>
      </c>
      <c r="AC72" s="46">
        <v>0.95555555999999997</v>
      </c>
      <c r="AD72" s="47" t="s">
        <v>280</v>
      </c>
      <c r="AE72" s="47">
        <v>2.75</v>
      </c>
      <c r="AG72" s="47"/>
      <c r="AH72" s="47">
        <v>0</v>
      </c>
      <c r="AI72" s="48">
        <f t="shared" si="4"/>
        <v>17.75</v>
      </c>
      <c r="AJ72" s="49">
        <v>0.39444444444444443</v>
      </c>
      <c r="AK72" s="50">
        <f>ROUND('Scoring &amp; Payment'!G72*AJ72/4,0)</f>
        <v>2455</v>
      </c>
      <c r="AL72" s="51">
        <f t="shared" si="5"/>
        <v>4.9326209999055667E-3</v>
      </c>
    </row>
    <row r="73" spans="1:38" x14ac:dyDescent="0.25">
      <c r="A73" s="53">
        <v>10975</v>
      </c>
      <c r="B73" s="52">
        <v>75240</v>
      </c>
      <c r="C73" s="54" t="s">
        <v>118</v>
      </c>
      <c r="D73" s="54" t="s">
        <v>83</v>
      </c>
      <c r="E73" s="55">
        <v>44470</v>
      </c>
      <c r="F73" s="55">
        <v>44834</v>
      </c>
      <c r="G73" s="56">
        <v>29922</v>
      </c>
      <c r="H73" s="57" t="s">
        <v>277</v>
      </c>
      <c r="I73" s="57" t="s">
        <v>277</v>
      </c>
      <c r="J73" s="57" t="s">
        <v>278</v>
      </c>
      <c r="K73" s="58" t="str">
        <f t="shared" si="3"/>
        <v>N</v>
      </c>
      <c r="L73" s="59">
        <v>3.6711999999999998</v>
      </c>
      <c r="M73" s="60">
        <v>1</v>
      </c>
      <c r="N73" s="59">
        <v>3.6711999999999998</v>
      </c>
      <c r="O73" s="61" t="s">
        <v>284</v>
      </c>
      <c r="P73" s="61">
        <v>0</v>
      </c>
      <c r="Q73" s="60">
        <v>7.1895429999999996E-2</v>
      </c>
      <c r="R73" s="61" t="s">
        <v>284</v>
      </c>
      <c r="S73" s="61">
        <v>0</v>
      </c>
      <c r="T73" s="60">
        <v>5.5214730000000004E-2</v>
      </c>
      <c r="U73" s="61" t="s">
        <v>284</v>
      </c>
      <c r="V73" s="61">
        <v>0</v>
      </c>
      <c r="W73" s="60">
        <v>8.6309520000000001E-2</v>
      </c>
      <c r="X73" s="61" t="s">
        <v>284</v>
      </c>
      <c r="Y73" s="61">
        <v>0</v>
      </c>
      <c r="Z73" s="60">
        <v>0.92722371999999997</v>
      </c>
      <c r="AA73" s="61" t="s">
        <v>284</v>
      </c>
      <c r="AB73" s="61">
        <v>0</v>
      </c>
      <c r="AC73" s="60">
        <v>0.84560570000000002</v>
      </c>
      <c r="AD73" s="61" t="s">
        <v>284</v>
      </c>
      <c r="AE73" s="61">
        <v>0</v>
      </c>
      <c r="AF73" s="62"/>
      <c r="AG73" s="61"/>
      <c r="AH73" s="61">
        <v>0</v>
      </c>
      <c r="AI73" s="63">
        <f t="shared" si="4"/>
        <v>0</v>
      </c>
      <c r="AJ73" s="64">
        <v>0</v>
      </c>
      <c r="AK73" s="65">
        <f>ROUND('Scoring &amp; Payment'!G73*AJ73/4,0)</f>
        <v>0</v>
      </c>
      <c r="AL73" s="66">
        <f t="shared" si="5"/>
        <v>0</v>
      </c>
    </row>
    <row r="74" spans="1:38" x14ac:dyDescent="0.25">
      <c r="A74" s="40">
        <v>9431</v>
      </c>
      <c r="B74" s="1">
        <v>75241</v>
      </c>
      <c r="C74" s="3" t="s">
        <v>119</v>
      </c>
      <c r="D74" s="3" t="s">
        <v>120</v>
      </c>
      <c r="E74" s="41">
        <v>44470</v>
      </c>
      <c r="F74" s="41">
        <v>44834</v>
      </c>
      <c r="G74" s="42">
        <v>14419</v>
      </c>
      <c r="H74" s="43" t="s">
        <v>277</v>
      </c>
      <c r="I74" s="43" t="s">
        <v>277</v>
      </c>
      <c r="J74" s="43" t="s">
        <v>277</v>
      </c>
      <c r="K74" s="44" t="str">
        <f t="shared" si="3"/>
        <v>Y</v>
      </c>
      <c r="L74" s="45">
        <v>3.4453299999999998</v>
      </c>
      <c r="M74" s="46">
        <v>1</v>
      </c>
      <c r="N74" s="45">
        <v>3.4453299999999998</v>
      </c>
      <c r="O74" s="47" t="s">
        <v>280</v>
      </c>
      <c r="P74" s="47">
        <v>2.75</v>
      </c>
      <c r="Q74" s="46">
        <v>2.0746889999999997E-2</v>
      </c>
      <c r="R74" s="47" t="s">
        <v>283</v>
      </c>
      <c r="S74" s="47">
        <v>15</v>
      </c>
      <c r="T74" s="46">
        <v>1.6393439999999999E-2</v>
      </c>
      <c r="U74" s="47" t="s">
        <v>283</v>
      </c>
      <c r="V74" s="47">
        <v>10</v>
      </c>
      <c r="W74" s="46">
        <v>0.10646388</v>
      </c>
      <c r="X74" s="47" t="s">
        <v>279</v>
      </c>
      <c r="Y74" s="47">
        <v>3.75</v>
      </c>
      <c r="Z74" s="46">
        <v>0.99264705000000009</v>
      </c>
      <c r="AA74" s="47" t="s">
        <v>283</v>
      </c>
      <c r="AB74" s="47">
        <v>5</v>
      </c>
      <c r="AC74" s="46">
        <v>0.98958332999999998</v>
      </c>
      <c r="AD74" s="47" t="s">
        <v>283</v>
      </c>
      <c r="AE74" s="47">
        <v>5</v>
      </c>
      <c r="AG74" s="47"/>
      <c r="AH74" s="47">
        <v>0</v>
      </c>
      <c r="AI74" s="48">
        <f t="shared" si="4"/>
        <v>41.5</v>
      </c>
      <c r="AJ74" s="49">
        <v>0.92222222222222228</v>
      </c>
      <c r="AK74" s="50">
        <f>ROUND('Scoring &amp; Payment'!G74*AJ74/4,0)</f>
        <v>3324</v>
      </c>
      <c r="AL74" s="51">
        <f t="shared" si="5"/>
        <v>6.6786281888741774E-3</v>
      </c>
    </row>
    <row r="75" spans="1:38" x14ac:dyDescent="0.25">
      <c r="A75" s="53">
        <v>6007</v>
      </c>
      <c r="B75" s="52">
        <v>75243</v>
      </c>
      <c r="C75" s="54" t="s">
        <v>121</v>
      </c>
      <c r="D75" s="54" t="s">
        <v>43</v>
      </c>
      <c r="E75" s="55">
        <v>44470</v>
      </c>
      <c r="F75" s="55">
        <v>44834</v>
      </c>
      <c r="G75" s="56">
        <v>11903</v>
      </c>
      <c r="H75" s="57" t="s">
        <v>277</v>
      </c>
      <c r="I75" s="57" t="s">
        <v>277</v>
      </c>
      <c r="J75" s="57" t="s">
        <v>277</v>
      </c>
      <c r="K75" s="58" t="str">
        <f t="shared" si="3"/>
        <v>Y</v>
      </c>
      <c r="L75" s="59">
        <v>3.7286800000000002</v>
      </c>
      <c r="M75" s="60">
        <v>1</v>
      </c>
      <c r="N75" s="59">
        <v>3.7286800000000002</v>
      </c>
      <c r="O75" s="61" t="s">
        <v>279</v>
      </c>
      <c r="P75" s="61">
        <v>3.75</v>
      </c>
      <c r="Q75" s="60">
        <v>3.7267090000000003E-2</v>
      </c>
      <c r="R75" s="61" t="s">
        <v>283</v>
      </c>
      <c r="S75" s="61">
        <v>15</v>
      </c>
      <c r="T75" s="60">
        <v>6.9444439999999996E-2</v>
      </c>
      <c r="U75" s="61" t="s">
        <v>280</v>
      </c>
      <c r="V75" s="61">
        <v>5.5</v>
      </c>
      <c r="W75" s="60">
        <v>0.20346321000000001</v>
      </c>
      <c r="X75" s="61" t="s">
        <v>281</v>
      </c>
      <c r="Y75" s="61">
        <v>1.75</v>
      </c>
      <c r="Z75" s="60">
        <v>0.99567099000000003</v>
      </c>
      <c r="AA75" s="61" t="s">
        <v>283</v>
      </c>
      <c r="AB75" s="61">
        <v>5</v>
      </c>
      <c r="AC75" s="60">
        <v>0.98237885000000003</v>
      </c>
      <c r="AD75" s="61" t="s">
        <v>279</v>
      </c>
      <c r="AE75" s="61">
        <v>3.75</v>
      </c>
      <c r="AF75" s="62"/>
      <c r="AG75" s="61"/>
      <c r="AH75" s="61">
        <v>0</v>
      </c>
      <c r="AI75" s="63">
        <f t="shared" si="4"/>
        <v>34.75</v>
      </c>
      <c r="AJ75" s="64">
        <v>0.77222222222222225</v>
      </c>
      <c r="AK75" s="65">
        <f>ROUND('Scoring &amp; Payment'!G75*AJ75/4,0)</f>
        <v>2298</v>
      </c>
      <c r="AL75" s="66">
        <f t="shared" si="5"/>
        <v>4.6171743616224004E-3</v>
      </c>
    </row>
    <row r="76" spans="1:38" x14ac:dyDescent="0.25">
      <c r="A76" s="40">
        <v>9381</v>
      </c>
      <c r="B76" s="1">
        <v>75244</v>
      </c>
      <c r="C76" s="3" t="s">
        <v>122</v>
      </c>
      <c r="D76" s="3" t="s">
        <v>43</v>
      </c>
      <c r="E76" s="41">
        <v>44470</v>
      </c>
      <c r="F76" s="41">
        <v>44834</v>
      </c>
      <c r="G76" s="42">
        <v>27580</v>
      </c>
      <c r="H76" s="43" t="s">
        <v>277</v>
      </c>
      <c r="I76" s="43" t="s">
        <v>277</v>
      </c>
      <c r="J76" s="43" t="s">
        <v>277</v>
      </c>
      <c r="K76" s="44" t="str">
        <f t="shared" ref="K76:K107" si="6">IF(OR(H76="Y",I76="Y",J76="Y"),"N","Y")</f>
        <v>Y</v>
      </c>
      <c r="L76" s="45">
        <v>3.6840600000000001</v>
      </c>
      <c r="M76" s="46">
        <v>1</v>
      </c>
      <c r="N76" s="45">
        <v>3.6840600000000001</v>
      </c>
      <c r="O76" s="47" t="s">
        <v>279</v>
      </c>
      <c r="P76" s="47">
        <v>3.75</v>
      </c>
      <c r="Q76" s="46">
        <v>8.9347080000000009E-2</v>
      </c>
      <c r="R76" s="47" t="s">
        <v>282</v>
      </c>
      <c r="S76" s="47">
        <v>2.25</v>
      </c>
      <c r="T76" s="46">
        <v>0.11452513</v>
      </c>
      <c r="U76" s="47" t="s">
        <v>285</v>
      </c>
      <c r="V76" s="47">
        <v>0</v>
      </c>
      <c r="W76" s="46">
        <v>0.10270270999999999</v>
      </c>
      <c r="X76" s="47" t="s">
        <v>279</v>
      </c>
      <c r="Y76" s="47">
        <v>3.75</v>
      </c>
      <c r="Z76" s="46">
        <v>0.82526881000000007</v>
      </c>
      <c r="AA76" s="47" t="s">
        <v>280</v>
      </c>
      <c r="AB76" s="47">
        <v>2.75</v>
      </c>
      <c r="AC76" s="46">
        <v>0.96708861000000002</v>
      </c>
      <c r="AD76" s="47" t="s">
        <v>279</v>
      </c>
      <c r="AE76" s="47">
        <v>3.75</v>
      </c>
      <c r="AG76" s="47"/>
      <c r="AH76" s="47">
        <v>0</v>
      </c>
      <c r="AI76" s="48">
        <f t="shared" ref="AI76:AI107" si="7">IF(K76="Y",SUM(AH76,AE76,AB76,Y76,V76,S76,P76),0)</f>
        <v>16.25</v>
      </c>
      <c r="AJ76" s="49">
        <v>0.3611111111111111</v>
      </c>
      <c r="AK76" s="50">
        <f>ROUND('Scoring &amp; Payment'!G76*AJ76/4,0)</f>
        <v>2490</v>
      </c>
      <c r="AL76" s="51">
        <f t="shared" ref="AL76:AL107" si="8">AK76/$AK$203</f>
        <v>5.0029434988858911E-3</v>
      </c>
    </row>
    <row r="77" spans="1:38" x14ac:dyDescent="0.25">
      <c r="A77" s="53">
        <v>9027</v>
      </c>
      <c r="B77" s="52">
        <v>75246</v>
      </c>
      <c r="C77" s="54" t="s">
        <v>123</v>
      </c>
      <c r="D77" s="54" t="s">
        <v>43</v>
      </c>
      <c r="E77" s="55">
        <v>44470</v>
      </c>
      <c r="F77" s="55">
        <v>44834</v>
      </c>
      <c r="G77" s="56">
        <v>32458</v>
      </c>
      <c r="H77" s="57" t="s">
        <v>277</v>
      </c>
      <c r="I77" s="57" t="s">
        <v>277</v>
      </c>
      <c r="J77" s="57" t="s">
        <v>277</v>
      </c>
      <c r="K77" s="58" t="str">
        <f t="shared" si="6"/>
        <v>Y</v>
      </c>
      <c r="L77" s="59">
        <v>3.70323</v>
      </c>
      <c r="M77" s="60">
        <v>1</v>
      </c>
      <c r="N77" s="59">
        <v>3.70323</v>
      </c>
      <c r="O77" s="61" t="s">
        <v>279</v>
      </c>
      <c r="P77" s="61">
        <v>3.75</v>
      </c>
      <c r="Q77" s="60">
        <v>6.4220170000000007E-2</v>
      </c>
      <c r="R77" s="61" t="s">
        <v>280</v>
      </c>
      <c r="S77" s="61">
        <v>8.25</v>
      </c>
      <c r="T77" s="60">
        <v>0.10026384000000001</v>
      </c>
      <c r="U77" s="61" t="s">
        <v>282</v>
      </c>
      <c r="V77" s="61">
        <v>1.5</v>
      </c>
      <c r="W77" s="60">
        <v>0.13216957000000001</v>
      </c>
      <c r="X77" s="61" t="s">
        <v>280</v>
      </c>
      <c r="Y77" s="61">
        <v>2.75</v>
      </c>
      <c r="Z77" s="60">
        <v>0.86854461000000005</v>
      </c>
      <c r="AA77" s="61" t="s">
        <v>280</v>
      </c>
      <c r="AB77" s="61">
        <v>2.75</v>
      </c>
      <c r="AC77" s="60">
        <v>0.96551723999999994</v>
      </c>
      <c r="AD77" s="61" t="s">
        <v>279</v>
      </c>
      <c r="AE77" s="61">
        <v>3.75</v>
      </c>
      <c r="AF77" s="62"/>
      <c r="AG77" s="61"/>
      <c r="AH77" s="61">
        <v>0</v>
      </c>
      <c r="AI77" s="63">
        <f t="shared" si="7"/>
        <v>22.75</v>
      </c>
      <c r="AJ77" s="64">
        <v>0.50555555555555554</v>
      </c>
      <c r="AK77" s="65">
        <f>ROUND('Scoring &amp; Payment'!G77*AJ77/4,0)</f>
        <v>4102</v>
      </c>
      <c r="AL77" s="66">
        <f t="shared" si="8"/>
        <v>8.241796880493946E-3</v>
      </c>
    </row>
    <row r="78" spans="1:38" x14ac:dyDescent="0.25">
      <c r="A78" s="40">
        <v>20081</v>
      </c>
      <c r="B78" s="1">
        <v>75250</v>
      </c>
      <c r="C78" s="3" t="s">
        <v>124</v>
      </c>
      <c r="D78" s="3" t="s">
        <v>125</v>
      </c>
      <c r="E78" s="41">
        <v>44470</v>
      </c>
      <c r="F78" s="41">
        <v>44834</v>
      </c>
      <c r="G78" s="42">
        <v>41063</v>
      </c>
      <c r="H78" s="43" t="s">
        <v>277</v>
      </c>
      <c r="I78" s="43" t="s">
        <v>277</v>
      </c>
      <c r="J78" s="43" t="s">
        <v>277</v>
      </c>
      <c r="K78" s="44" t="str">
        <f t="shared" si="6"/>
        <v>Y</v>
      </c>
      <c r="L78" s="45">
        <v>3.5775299999999999</v>
      </c>
      <c r="M78" s="46">
        <v>1</v>
      </c>
      <c r="N78" s="45">
        <v>3.5775299999999999</v>
      </c>
      <c r="O78" s="47" t="s">
        <v>280</v>
      </c>
      <c r="P78" s="47">
        <v>2.75</v>
      </c>
      <c r="Q78" s="46">
        <v>2.6315789999999999E-2</v>
      </c>
      <c r="R78" s="47" t="s">
        <v>283</v>
      </c>
      <c r="S78" s="47">
        <v>15</v>
      </c>
      <c r="T78" s="46">
        <v>4.0983700000000005E-3</v>
      </c>
      <c r="U78" s="47" t="s">
        <v>283</v>
      </c>
      <c r="V78" s="47">
        <v>10</v>
      </c>
      <c r="W78" s="46">
        <v>7.2580649999999997E-2</v>
      </c>
      <c r="X78" s="47" t="s">
        <v>283</v>
      </c>
      <c r="Y78" s="47">
        <v>5</v>
      </c>
      <c r="Z78" s="46">
        <v>0.98991934999999998</v>
      </c>
      <c r="AA78" s="47" t="s">
        <v>283</v>
      </c>
      <c r="AB78" s="47">
        <v>5</v>
      </c>
      <c r="AC78" s="46">
        <v>0.9409368600000001</v>
      </c>
      <c r="AD78" s="47" t="s">
        <v>281</v>
      </c>
      <c r="AE78" s="47">
        <v>1.75</v>
      </c>
      <c r="AG78" s="47"/>
      <c r="AH78" s="47">
        <v>0</v>
      </c>
      <c r="AI78" s="48">
        <f t="shared" si="7"/>
        <v>39.5</v>
      </c>
      <c r="AJ78" s="49">
        <v>0.87777777777777777</v>
      </c>
      <c r="AK78" s="50">
        <f>ROUND('Scoring &amp; Payment'!G78*AJ78/4,0)</f>
        <v>9011</v>
      </c>
      <c r="AL78" s="51">
        <f t="shared" si="8"/>
        <v>1.8105029666048499E-2</v>
      </c>
    </row>
    <row r="79" spans="1:38" x14ac:dyDescent="0.25">
      <c r="A79" s="53">
        <v>10447</v>
      </c>
      <c r="B79" s="52">
        <v>75251</v>
      </c>
      <c r="C79" s="54" t="s">
        <v>126</v>
      </c>
      <c r="D79" s="54" t="s">
        <v>125</v>
      </c>
      <c r="E79" s="55">
        <v>44470</v>
      </c>
      <c r="F79" s="55">
        <v>44834</v>
      </c>
      <c r="G79" s="56">
        <v>22405</v>
      </c>
      <c r="H79" s="57" t="s">
        <v>277</v>
      </c>
      <c r="I79" s="57" t="s">
        <v>277</v>
      </c>
      <c r="J79" s="57" t="s">
        <v>277</v>
      </c>
      <c r="K79" s="58" t="str">
        <f t="shared" si="6"/>
        <v>Y</v>
      </c>
      <c r="L79" s="59">
        <v>3.8149000000000002</v>
      </c>
      <c r="M79" s="60">
        <v>1</v>
      </c>
      <c r="N79" s="59">
        <v>3.8149000000000002</v>
      </c>
      <c r="O79" s="61" t="s">
        <v>279</v>
      </c>
      <c r="P79" s="61">
        <v>3.75</v>
      </c>
      <c r="Q79" s="60">
        <v>6.6666669999999997E-2</v>
      </c>
      <c r="R79" s="61" t="s">
        <v>280</v>
      </c>
      <c r="S79" s="61">
        <v>8.25</v>
      </c>
      <c r="T79" s="60">
        <v>7.6595739999999995E-2</v>
      </c>
      <c r="U79" s="61" t="s">
        <v>281</v>
      </c>
      <c r="V79" s="61">
        <v>3.5</v>
      </c>
      <c r="W79" s="60">
        <v>0.11934157000000001</v>
      </c>
      <c r="X79" s="61" t="s">
        <v>279</v>
      </c>
      <c r="Y79" s="61">
        <v>3.75</v>
      </c>
      <c r="Z79" s="60">
        <v>0.91240874999999999</v>
      </c>
      <c r="AA79" s="61" t="s">
        <v>280</v>
      </c>
      <c r="AB79" s="61">
        <v>2.75</v>
      </c>
      <c r="AC79" s="60">
        <v>0.84668989999999988</v>
      </c>
      <c r="AD79" s="61" t="s">
        <v>282</v>
      </c>
      <c r="AE79" s="61">
        <v>0.75</v>
      </c>
      <c r="AF79" s="62"/>
      <c r="AG79" s="61"/>
      <c r="AH79" s="61">
        <v>0</v>
      </c>
      <c r="AI79" s="63">
        <f t="shared" si="7"/>
        <v>22.75</v>
      </c>
      <c r="AJ79" s="64">
        <v>0.50555555555555554</v>
      </c>
      <c r="AK79" s="65">
        <f>ROUND('Scoring &amp; Payment'!G79*AJ79/4,0)</f>
        <v>2832</v>
      </c>
      <c r="AL79" s="66">
        <f t="shared" si="8"/>
        <v>5.6900947746364831E-3</v>
      </c>
    </row>
    <row r="80" spans="1:38" x14ac:dyDescent="0.25">
      <c r="A80" s="40">
        <v>7807</v>
      </c>
      <c r="B80" s="1">
        <v>75252</v>
      </c>
      <c r="C80" s="3" t="s">
        <v>127</v>
      </c>
      <c r="D80" s="3" t="s">
        <v>125</v>
      </c>
      <c r="E80" s="41">
        <v>44470</v>
      </c>
      <c r="F80" s="41">
        <v>44834</v>
      </c>
      <c r="G80" s="42">
        <v>40725</v>
      </c>
      <c r="H80" s="43" t="s">
        <v>277</v>
      </c>
      <c r="I80" s="43" t="s">
        <v>277</v>
      </c>
      <c r="J80" s="43" t="s">
        <v>277</v>
      </c>
      <c r="K80" s="44" t="str">
        <f t="shared" si="6"/>
        <v>Y</v>
      </c>
      <c r="L80" s="45">
        <v>3.51342</v>
      </c>
      <c r="M80" s="46">
        <v>1</v>
      </c>
      <c r="N80" s="45">
        <v>3.51342</v>
      </c>
      <c r="O80" s="47" t="s">
        <v>280</v>
      </c>
      <c r="P80" s="47">
        <v>2.75</v>
      </c>
      <c r="Q80" s="46">
        <v>5.9523799999999995E-2</v>
      </c>
      <c r="R80" s="47" t="s">
        <v>280</v>
      </c>
      <c r="S80" s="47">
        <v>8.25</v>
      </c>
      <c r="T80" s="46">
        <v>3.0000010000000001E-2</v>
      </c>
      <c r="U80" s="47" t="s">
        <v>283</v>
      </c>
      <c r="V80" s="47">
        <v>10</v>
      </c>
      <c r="W80" s="46">
        <v>0.10979228000000001</v>
      </c>
      <c r="X80" s="47" t="s">
        <v>279</v>
      </c>
      <c r="Y80" s="47">
        <v>3.75</v>
      </c>
      <c r="Z80" s="46">
        <v>1</v>
      </c>
      <c r="AA80" s="47" t="s">
        <v>283</v>
      </c>
      <c r="AB80" s="47">
        <v>5</v>
      </c>
      <c r="AC80" s="46">
        <v>0.92781316000000003</v>
      </c>
      <c r="AD80" s="47" t="s">
        <v>281</v>
      </c>
      <c r="AE80" s="47">
        <v>1.75</v>
      </c>
      <c r="AG80" s="47"/>
      <c r="AH80" s="47">
        <v>0</v>
      </c>
      <c r="AI80" s="48">
        <f t="shared" si="7"/>
        <v>31.5</v>
      </c>
      <c r="AJ80" s="49">
        <v>0.7</v>
      </c>
      <c r="AK80" s="50">
        <f>ROUND('Scoring &amp; Payment'!G80*AJ80/4,0)</f>
        <v>7127</v>
      </c>
      <c r="AL80" s="51">
        <f t="shared" si="8"/>
        <v>1.4319670006650499E-2</v>
      </c>
    </row>
    <row r="81" spans="1:38" x14ac:dyDescent="0.25">
      <c r="A81" s="53">
        <v>8961</v>
      </c>
      <c r="B81" s="52">
        <v>75253</v>
      </c>
      <c r="C81" s="54" t="s">
        <v>128</v>
      </c>
      <c r="D81" s="54" t="s">
        <v>83</v>
      </c>
      <c r="E81" s="55">
        <v>44470</v>
      </c>
      <c r="F81" s="55">
        <v>44834</v>
      </c>
      <c r="G81" s="56">
        <v>25846</v>
      </c>
      <c r="H81" s="57" t="s">
        <v>277</v>
      </c>
      <c r="I81" s="57" t="s">
        <v>277</v>
      </c>
      <c r="J81" s="57" t="s">
        <v>277</v>
      </c>
      <c r="K81" s="58" t="str">
        <f t="shared" si="6"/>
        <v>Y</v>
      </c>
      <c r="L81" s="59">
        <v>3.19876</v>
      </c>
      <c r="M81" s="60">
        <v>1</v>
      </c>
      <c r="N81" s="59">
        <v>3.19876</v>
      </c>
      <c r="O81" s="61" t="s">
        <v>281</v>
      </c>
      <c r="P81" s="61">
        <v>1.75</v>
      </c>
      <c r="Q81" s="60">
        <v>6.3636369999999998E-2</v>
      </c>
      <c r="R81" s="61" t="s">
        <v>280</v>
      </c>
      <c r="S81" s="61">
        <v>8.25</v>
      </c>
      <c r="T81" s="60">
        <v>2.5477699999999999E-2</v>
      </c>
      <c r="U81" s="61" t="s">
        <v>283</v>
      </c>
      <c r="V81" s="61">
        <v>10</v>
      </c>
      <c r="W81" s="60">
        <v>9.395972000000001E-2</v>
      </c>
      <c r="X81" s="61" t="s">
        <v>283</v>
      </c>
      <c r="Y81" s="61">
        <v>5</v>
      </c>
      <c r="Z81" s="60">
        <v>0.62202382000000001</v>
      </c>
      <c r="AA81" s="61" t="s">
        <v>282</v>
      </c>
      <c r="AB81" s="61">
        <v>0.75</v>
      </c>
      <c r="AC81" s="60">
        <v>0.94850948999999996</v>
      </c>
      <c r="AD81" s="61" t="s">
        <v>280</v>
      </c>
      <c r="AE81" s="61">
        <v>2.75</v>
      </c>
      <c r="AF81" s="62"/>
      <c r="AG81" s="61"/>
      <c r="AH81" s="61">
        <v>0</v>
      </c>
      <c r="AI81" s="63">
        <f t="shared" si="7"/>
        <v>28.5</v>
      </c>
      <c r="AJ81" s="64">
        <v>0.6333333333333333</v>
      </c>
      <c r="AK81" s="65">
        <f>ROUND('Scoring &amp; Payment'!G81*AJ81/4,0)</f>
        <v>4092</v>
      </c>
      <c r="AL81" s="66">
        <f t="shared" si="8"/>
        <v>8.2217047379281386E-3</v>
      </c>
    </row>
    <row r="82" spans="1:38" x14ac:dyDescent="0.25">
      <c r="A82" s="40">
        <v>10009</v>
      </c>
      <c r="B82" s="1">
        <v>75257</v>
      </c>
      <c r="C82" s="3" t="s">
        <v>129</v>
      </c>
      <c r="D82" s="3" t="s">
        <v>60</v>
      </c>
      <c r="E82" s="41">
        <v>44470</v>
      </c>
      <c r="F82" s="41">
        <v>44834</v>
      </c>
      <c r="G82" s="42">
        <v>90753</v>
      </c>
      <c r="H82" s="43" t="s">
        <v>277</v>
      </c>
      <c r="I82" s="43" t="s">
        <v>277</v>
      </c>
      <c r="J82" s="43" t="s">
        <v>278</v>
      </c>
      <c r="K82" s="44" t="str">
        <f t="shared" si="6"/>
        <v>N</v>
      </c>
      <c r="L82" s="45">
        <v>3.34219</v>
      </c>
      <c r="M82" s="46">
        <v>1</v>
      </c>
      <c r="N82" s="45">
        <v>3.34219</v>
      </c>
      <c r="O82" s="47" t="s">
        <v>284</v>
      </c>
      <c r="P82" s="47">
        <v>0</v>
      </c>
      <c r="Q82" s="46">
        <v>6.1111120000000005E-2</v>
      </c>
      <c r="R82" s="47" t="s">
        <v>284</v>
      </c>
      <c r="S82" s="47">
        <v>0</v>
      </c>
      <c r="T82" s="46">
        <v>5.2356020000000003E-2</v>
      </c>
      <c r="U82" s="47" t="s">
        <v>284</v>
      </c>
      <c r="V82" s="47">
        <v>0</v>
      </c>
      <c r="W82" s="46">
        <v>0.12731228999999999</v>
      </c>
      <c r="X82" s="47" t="s">
        <v>284</v>
      </c>
      <c r="Y82" s="47">
        <v>0</v>
      </c>
      <c r="Z82" s="46">
        <v>0.86053130999999994</v>
      </c>
      <c r="AA82" s="47" t="s">
        <v>284</v>
      </c>
      <c r="AB82" s="47">
        <v>0</v>
      </c>
      <c r="AC82" s="46">
        <v>0.96140035999999995</v>
      </c>
      <c r="AD82" s="47" t="s">
        <v>284</v>
      </c>
      <c r="AE82" s="47">
        <v>0</v>
      </c>
      <c r="AG82" s="47"/>
      <c r="AH82" s="47">
        <v>0</v>
      </c>
      <c r="AI82" s="48">
        <f t="shared" si="7"/>
        <v>0</v>
      </c>
      <c r="AJ82" s="49">
        <v>0</v>
      </c>
      <c r="AK82" s="50">
        <f>ROUND('Scoring &amp; Payment'!G82*AJ82/4,0)</f>
        <v>0</v>
      </c>
      <c r="AL82" s="51">
        <f t="shared" si="8"/>
        <v>0</v>
      </c>
    </row>
    <row r="83" spans="1:38" x14ac:dyDescent="0.25">
      <c r="A83" s="53">
        <v>6932</v>
      </c>
      <c r="B83" s="52">
        <v>75258</v>
      </c>
      <c r="C83" s="54" t="s">
        <v>130</v>
      </c>
      <c r="D83" s="54" t="s">
        <v>75</v>
      </c>
      <c r="E83" s="55">
        <v>44470</v>
      </c>
      <c r="F83" s="55">
        <v>44834</v>
      </c>
      <c r="G83" s="56">
        <v>17785</v>
      </c>
      <c r="H83" s="57" t="s">
        <v>277</v>
      </c>
      <c r="I83" s="57" t="s">
        <v>277</v>
      </c>
      <c r="J83" s="57" t="s">
        <v>278</v>
      </c>
      <c r="K83" s="58" t="str">
        <f t="shared" si="6"/>
        <v>N</v>
      </c>
      <c r="L83" s="59">
        <v>4.2502599999999999</v>
      </c>
      <c r="M83" s="60">
        <v>1</v>
      </c>
      <c r="N83" s="59">
        <v>4.2502599999999999</v>
      </c>
      <c r="O83" s="61" t="s">
        <v>284</v>
      </c>
      <c r="P83" s="61">
        <v>0</v>
      </c>
      <c r="Q83" s="60">
        <v>6.1855670000000001E-2</v>
      </c>
      <c r="R83" s="61" t="s">
        <v>284</v>
      </c>
      <c r="S83" s="61">
        <v>0</v>
      </c>
      <c r="T83" s="60">
        <v>7.421875E-2</v>
      </c>
      <c r="U83" s="61" t="s">
        <v>284</v>
      </c>
      <c r="V83" s="61">
        <v>0</v>
      </c>
      <c r="W83" s="60">
        <v>0.17883210999999999</v>
      </c>
      <c r="X83" s="61" t="s">
        <v>284</v>
      </c>
      <c r="Y83" s="61">
        <v>0</v>
      </c>
      <c r="Z83" s="60">
        <v>0.93402777999999997</v>
      </c>
      <c r="AA83" s="61" t="s">
        <v>284</v>
      </c>
      <c r="AB83" s="61">
        <v>0</v>
      </c>
      <c r="AC83" s="60">
        <v>0.97</v>
      </c>
      <c r="AD83" s="61" t="s">
        <v>284</v>
      </c>
      <c r="AE83" s="61">
        <v>0</v>
      </c>
      <c r="AF83" s="62"/>
      <c r="AG83" s="61"/>
      <c r="AH83" s="61">
        <v>0</v>
      </c>
      <c r="AI83" s="63">
        <f t="shared" si="7"/>
        <v>0</v>
      </c>
      <c r="AJ83" s="64">
        <v>0</v>
      </c>
      <c r="AK83" s="65">
        <f>ROUND('Scoring &amp; Payment'!G83*AJ83/4,0)</f>
        <v>0</v>
      </c>
      <c r="AL83" s="66">
        <f t="shared" si="8"/>
        <v>0</v>
      </c>
    </row>
    <row r="84" spans="1:38" x14ac:dyDescent="0.25">
      <c r="A84" s="40">
        <v>9084</v>
      </c>
      <c r="B84" s="1">
        <v>75261</v>
      </c>
      <c r="C84" s="3" t="s">
        <v>131</v>
      </c>
      <c r="D84" s="3" t="s">
        <v>60</v>
      </c>
      <c r="E84" s="41">
        <v>44470</v>
      </c>
      <c r="F84" s="41">
        <v>44834</v>
      </c>
      <c r="G84" s="42">
        <v>29096</v>
      </c>
      <c r="H84" s="43" t="s">
        <v>277</v>
      </c>
      <c r="I84" s="43" t="s">
        <v>277</v>
      </c>
      <c r="J84" s="43" t="s">
        <v>277</v>
      </c>
      <c r="K84" s="44" t="str">
        <f t="shared" si="6"/>
        <v>Y</v>
      </c>
      <c r="L84" s="45">
        <v>3.46902</v>
      </c>
      <c r="M84" s="46">
        <v>1</v>
      </c>
      <c r="N84" s="45">
        <v>3.46902</v>
      </c>
      <c r="O84" s="47" t="s">
        <v>280</v>
      </c>
      <c r="P84" s="47">
        <v>2.75</v>
      </c>
      <c r="Q84" s="46">
        <v>9.395972000000001E-2</v>
      </c>
      <c r="R84" s="47" t="s">
        <v>282</v>
      </c>
      <c r="S84" s="47">
        <v>2.25</v>
      </c>
      <c r="T84" s="46">
        <v>2.5706940000000001E-2</v>
      </c>
      <c r="U84" s="47" t="s">
        <v>283</v>
      </c>
      <c r="V84" s="47">
        <v>10</v>
      </c>
      <c r="W84" s="46">
        <v>0.14108911000000002</v>
      </c>
      <c r="X84" s="47" t="s">
        <v>280</v>
      </c>
      <c r="Y84" s="47">
        <v>2.75</v>
      </c>
      <c r="Z84" s="46">
        <v>0.91190477000000003</v>
      </c>
      <c r="AA84" s="47" t="s">
        <v>280</v>
      </c>
      <c r="AB84" s="47">
        <v>2.75</v>
      </c>
      <c r="AC84" s="46">
        <v>0.99115043999999997</v>
      </c>
      <c r="AD84" s="47" t="s">
        <v>283</v>
      </c>
      <c r="AE84" s="47">
        <v>5</v>
      </c>
      <c r="AG84" s="47"/>
      <c r="AH84" s="47">
        <v>0</v>
      </c>
      <c r="AI84" s="48">
        <f t="shared" si="7"/>
        <v>25.5</v>
      </c>
      <c r="AJ84" s="49">
        <v>0.56666666666666665</v>
      </c>
      <c r="AK84" s="50">
        <f>ROUND('Scoring &amp; Payment'!G84*AJ84/4,0)</f>
        <v>4122</v>
      </c>
      <c r="AL84" s="51">
        <f t="shared" si="8"/>
        <v>8.2819811656255592E-3</v>
      </c>
    </row>
    <row r="85" spans="1:38" x14ac:dyDescent="0.25">
      <c r="A85" s="53">
        <v>10256</v>
      </c>
      <c r="B85" s="52">
        <v>75263</v>
      </c>
      <c r="C85" s="54" t="s">
        <v>132</v>
      </c>
      <c r="D85" s="54" t="s">
        <v>133</v>
      </c>
      <c r="E85" s="55">
        <v>44470</v>
      </c>
      <c r="F85" s="55">
        <v>44834</v>
      </c>
      <c r="G85" s="56">
        <v>37940</v>
      </c>
      <c r="H85" s="57" t="s">
        <v>277</v>
      </c>
      <c r="I85" s="57" t="s">
        <v>277</v>
      </c>
      <c r="J85" s="57" t="s">
        <v>277</v>
      </c>
      <c r="K85" s="58" t="str">
        <f t="shared" si="6"/>
        <v>Y</v>
      </c>
      <c r="L85" s="59">
        <v>3.01796</v>
      </c>
      <c r="M85" s="60">
        <v>1</v>
      </c>
      <c r="N85" s="59">
        <v>3.01796</v>
      </c>
      <c r="O85" s="61" t="s">
        <v>282</v>
      </c>
      <c r="P85" s="61">
        <v>0.75</v>
      </c>
      <c r="Q85" s="60">
        <v>7.058824000000001E-2</v>
      </c>
      <c r="R85" s="61" t="s">
        <v>281</v>
      </c>
      <c r="S85" s="61">
        <v>5.25</v>
      </c>
      <c r="T85" s="60">
        <v>8.7475140000000007E-2</v>
      </c>
      <c r="U85" s="61" t="s">
        <v>281</v>
      </c>
      <c r="V85" s="61">
        <v>3.5</v>
      </c>
      <c r="W85" s="60" t="s">
        <v>286</v>
      </c>
      <c r="X85" s="61" t="s">
        <v>280</v>
      </c>
      <c r="Y85" s="61">
        <v>2.75</v>
      </c>
      <c r="Z85" s="60">
        <v>0.78649635000000007</v>
      </c>
      <c r="AA85" s="61" t="s">
        <v>281</v>
      </c>
      <c r="AB85" s="61">
        <v>1.75</v>
      </c>
      <c r="AC85" s="60">
        <v>0.92</v>
      </c>
      <c r="AD85" s="61" t="s">
        <v>281</v>
      </c>
      <c r="AE85" s="61">
        <v>1.75</v>
      </c>
      <c r="AF85" s="62"/>
      <c r="AG85" s="61"/>
      <c r="AH85" s="61">
        <v>0</v>
      </c>
      <c r="AI85" s="63">
        <f t="shared" si="7"/>
        <v>15.75</v>
      </c>
      <c r="AJ85" s="64">
        <v>0.35</v>
      </c>
      <c r="AK85" s="65">
        <f>ROUND('Scoring &amp; Payment'!G85*AJ85/4,0)</f>
        <v>3320</v>
      </c>
      <c r="AL85" s="66">
        <f t="shared" si="8"/>
        <v>6.6705913318478539E-3</v>
      </c>
    </row>
    <row r="86" spans="1:38" x14ac:dyDescent="0.25">
      <c r="A86" s="40">
        <v>10876</v>
      </c>
      <c r="B86" s="1">
        <v>75264</v>
      </c>
      <c r="C86" s="3" t="s">
        <v>134</v>
      </c>
      <c r="D86" s="3" t="s">
        <v>125</v>
      </c>
      <c r="E86" s="41">
        <v>44470</v>
      </c>
      <c r="F86" s="41">
        <v>44834</v>
      </c>
      <c r="G86" s="42">
        <v>36456</v>
      </c>
      <c r="H86" s="43" t="s">
        <v>277</v>
      </c>
      <c r="I86" s="43" t="s">
        <v>277</v>
      </c>
      <c r="J86" s="43" t="s">
        <v>277</v>
      </c>
      <c r="K86" s="44" t="str">
        <f t="shared" si="6"/>
        <v>Y</v>
      </c>
      <c r="L86" s="45">
        <v>3.3266499999999999</v>
      </c>
      <c r="M86" s="46">
        <v>1</v>
      </c>
      <c r="N86" s="45">
        <v>3.3266499999999999</v>
      </c>
      <c r="O86" s="47" t="s">
        <v>281</v>
      </c>
      <c r="P86" s="47">
        <v>1.75</v>
      </c>
      <c r="Q86" s="46">
        <v>9.3117420000000006E-2</v>
      </c>
      <c r="R86" s="47" t="s">
        <v>282</v>
      </c>
      <c r="S86" s="47">
        <v>2.25</v>
      </c>
      <c r="T86" s="46">
        <v>2.58216E-2</v>
      </c>
      <c r="U86" s="47" t="s">
        <v>283</v>
      </c>
      <c r="V86" s="47">
        <v>10</v>
      </c>
      <c r="W86" s="46">
        <v>4.6762600000000001E-2</v>
      </c>
      <c r="X86" s="47" t="s">
        <v>283</v>
      </c>
      <c r="Y86" s="47">
        <v>5</v>
      </c>
      <c r="Z86" s="46">
        <v>0.91629957000000006</v>
      </c>
      <c r="AA86" s="47" t="s">
        <v>280</v>
      </c>
      <c r="AB86" s="47">
        <v>2.75</v>
      </c>
      <c r="AC86" s="46">
        <v>0.93612335000000002</v>
      </c>
      <c r="AD86" s="47" t="s">
        <v>281</v>
      </c>
      <c r="AE86" s="47">
        <v>1.75</v>
      </c>
      <c r="AG86" s="47"/>
      <c r="AH86" s="47">
        <v>0</v>
      </c>
      <c r="AI86" s="48">
        <f t="shared" si="7"/>
        <v>23.5</v>
      </c>
      <c r="AJ86" s="49">
        <v>0.52222222222222225</v>
      </c>
      <c r="AK86" s="50">
        <f>ROUND('Scoring &amp; Payment'!G86*AJ86/4,0)</f>
        <v>4760</v>
      </c>
      <c r="AL86" s="51">
        <f t="shared" si="8"/>
        <v>9.5638598613240321E-3</v>
      </c>
    </row>
    <row r="87" spans="1:38" x14ac:dyDescent="0.25">
      <c r="A87" s="53">
        <v>6668</v>
      </c>
      <c r="B87" s="52">
        <v>75265</v>
      </c>
      <c r="C87" s="54" t="s">
        <v>135</v>
      </c>
      <c r="D87" s="54" t="s">
        <v>43</v>
      </c>
      <c r="E87" s="55">
        <v>44470</v>
      </c>
      <c r="F87" s="55">
        <v>44834</v>
      </c>
      <c r="G87" s="56">
        <v>15523</v>
      </c>
      <c r="H87" s="57" t="s">
        <v>277</v>
      </c>
      <c r="I87" s="57" t="s">
        <v>277</v>
      </c>
      <c r="J87" s="57" t="s">
        <v>277</v>
      </c>
      <c r="K87" s="58" t="str">
        <f t="shared" si="6"/>
        <v>Y</v>
      </c>
      <c r="L87" s="59">
        <v>3.95513</v>
      </c>
      <c r="M87" s="60">
        <v>1</v>
      </c>
      <c r="N87" s="59">
        <v>3.95513</v>
      </c>
      <c r="O87" s="61" t="s">
        <v>279</v>
      </c>
      <c r="P87" s="61">
        <v>3.75</v>
      </c>
      <c r="Q87" s="60">
        <v>0.10344827000000001</v>
      </c>
      <c r="R87" s="61" t="s">
        <v>282</v>
      </c>
      <c r="S87" s="61">
        <v>2.25</v>
      </c>
      <c r="T87" s="60">
        <v>4.301075E-2</v>
      </c>
      <c r="U87" s="61" t="s">
        <v>283</v>
      </c>
      <c r="V87" s="61">
        <v>10</v>
      </c>
      <c r="W87" s="60">
        <v>0.1238532</v>
      </c>
      <c r="X87" s="61" t="s">
        <v>279</v>
      </c>
      <c r="Y87" s="61">
        <v>3.75</v>
      </c>
      <c r="Z87" s="60">
        <v>0.96943230999999996</v>
      </c>
      <c r="AA87" s="61" t="s">
        <v>279</v>
      </c>
      <c r="AB87" s="61">
        <v>3.75</v>
      </c>
      <c r="AC87" s="60">
        <v>0.95433790000000007</v>
      </c>
      <c r="AD87" s="61" t="s">
        <v>280</v>
      </c>
      <c r="AE87" s="61">
        <v>2.75</v>
      </c>
      <c r="AF87" s="62"/>
      <c r="AG87" s="61"/>
      <c r="AH87" s="61">
        <v>0</v>
      </c>
      <c r="AI87" s="63">
        <f t="shared" si="7"/>
        <v>26.25</v>
      </c>
      <c r="AJ87" s="64">
        <v>0.58333333333333337</v>
      </c>
      <c r="AK87" s="65">
        <f>ROUND('Scoring &amp; Payment'!G87*AJ87/4,0)</f>
        <v>2264</v>
      </c>
      <c r="AL87" s="66">
        <f t="shared" si="8"/>
        <v>4.5488610768986571E-3</v>
      </c>
    </row>
    <row r="88" spans="1:38" x14ac:dyDescent="0.25">
      <c r="A88" s="40" t="s">
        <v>136</v>
      </c>
      <c r="B88" s="1">
        <v>75268</v>
      </c>
      <c r="C88" s="3" t="s">
        <v>137</v>
      </c>
      <c r="D88" s="3" t="s">
        <v>125</v>
      </c>
      <c r="E88" s="41">
        <v>44470</v>
      </c>
      <c r="F88" s="41">
        <v>44834</v>
      </c>
      <c r="G88" s="42">
        <v>42178</v>
      </c>
      <c r="H88" s="43" t="s">
        <v>277</v>
      </c>
      <c r="I88" s="43" t="s">
        <v>277</v>
      </c>
      <c r="J88" s="43" t="s">
        <v>277</v>
      </c>
      <c r="K88" s="44" t="str">
        <f t="shared" si="6"/>
        <v>Y</v>
      </c>
      <c r="L88" s="45">
        <v>3.6503299999999999</v>
      </c>
      <c r="M88" s="46">
        <v>1</v>
      </c>
      <c r="N88" s="45">
        <v>3.6503299999999999</v>
      </c>
      <c r="O88" s="47" t="s">
        <v>279</v>
      </c>
      <c r="P88" s="47">
        <v>3.75</v>
      </c>
      <c r="Q88" s="46">
        <v>5.185186E-2</v>
      </c>
      <c r="R88" s="47" t="s">
        <v>279</v>
      </c>
      <c r="S88" s="47">
        <v>11.25</v>
      </c>
      <c r="T88" s="46">
        <v>6.1784909999999998E-2</v>
      </c>
      <c r="U88" s="47" t="s">
        <v>280</v>
      </c>
      <c r="V88" s="47">
        <v>5.5</v>
      </c>
      <c r="W88" s="46">
        <v>0.19409283999999999</v>
      </c>
      <c r="X88" s="47" t="s">
        <v>281</v>
      </c>
      <c r="Y88" s="47">
        <v>1.75</v>
      </c>
      <c r="Z88" s="46">
        <v>0.97959182999999994</v>
      </c>
      <c r="AA88" s="47" t="s">
        <v>279</v>
      </c>
      <c r="AB88" s="47">
        <v>3.75</v>
      </c>
      <c r="AC88" s="46">
        <v>1</v>
      </c>
      <c r="AD88" s="47" t="s">
        <v>283</v>
      </c>
      <c r="AE88" s="47">
        <v>5</v>
      </c>
      <c r="AG88" s="47"/>
      <c r="AH88" s="47">
        <v>0</v>
      </c>
      <c r="AI88" s="48">
        <f t="shared" si="7"/>
        <v>31</v>
      </c>
      <c r="AJ88" s="49">
        <v>0.68888888888888888</v>
      </c>
      <c r="AK88" s="50">
        <f>ROUND('Scoring &amp; Payment'!G88*AJ88/4,0)</f>
        <v>7264</v>
      </c>
      <c r="AL88" s="51">
        <f t="shared" si="8"/>
        <v>1.4594932359802052E-2</v>
      </c>
    </row>
    <row r="89" spans="1:38" x14ac:dyDescent="0.25">
      <c r="A89" s="53">
        <v>20355</v>
      </c>
      <c r="B89" s="52">
        <v>75270</v>
      </c>
      <c r="C89" s="54" t="s">
        <v>138</v>
      </c>
      <c r="D89" s="54" t="s">
        <v>83</v>
      </c>
      <c r="E89" s="55">
        <v>44470</v>
      </c>
      <c r="F89" s="55">
        <v>44834</v>
      </c>
      <c r="G89" s="56">
        <v>33976</v>
      </c>
      <c r="H89" s="57" t="s">
        <v>277</v>
      </c>
      <c r="I89" s="57" t="s">
        <v>277</v>
      </c>
      <c r="J89" s="57" t="s">
        <v>277</v>
      </c>
      <c r="K89" s="58" t="str">
        <f t="shared" si="6"/>
        <v>Y</v>
      </c>
      <c r="L89" s="59">
        <v>3.5293100000000002</v>
      </c>
      <c r="M89" s="60">
        <v>1</v>
      </c>
      <c r="N89" s="59">
        <v>3.5293100000000002</v>
      </c>
      <c r="O89" s="61" t="s">
        <v>280</v>
      </c>
      <c r="P89" s="61">
        <v>2.75</v>
      </c>
      <c r="Q89" s="60">
        <v>6.3157889999999994E-2</v>
      </c>
      <c r="R89" s="61" t="s">
        <v>280</v>
      </c>
      <c r="S89" s="61">
        <v>8.25</v>
      </c>
      <c r="T89" s="60">
        <v>1.95122E-2</v>
      </c>
      <c r="U89" s="61" t="s">
        <v>283</v>
      </c>
      <c r="V89" s="61">
        <v>10</v>
      </c>
      <c r="W89" s="60" t="s">
        <v>286</v>
      </c>
      <c r="X89" s="61" t="s">
        <v>280</v>
      </c>
      <c r="Y89" s="61">
        <v>2.75</v>
      </c>
      <c r="Z89" s="60">
        <v>0.8778801799999999</v>
      </c>
      <c r="AA89" s="61" t="s">
        <v>280</v>
      </c>
      <c r="AB89" s="61">
        <v>2.75</v>
      </c>
      <c r="AC89" s="60">
        <v>0.89574467999999996</v>
      </c>
      <c r="AD89" s="61" t="s">
        <v>281</v>
      </c>
      <c r="AE89" s="61">
        <v>1.75</v>
      </c>
      <c r="AF89" s="62"/>
      <c r="AG89" s="61"/>
      <c r="AH89" s="61">
        <v>0</v>
      </c>
      <c r="AI89" s="63">
        <f t="shared" si="7"/>
        <v>28.25</v>
      </c>
      <c r="AJ89" s="64">
        <v>0.62777777777777777</v>
      </c>
      <c r="AK89" s="65">
        <f>ROUND('Scoring &amp; Payment'!G89*AJ89/4,0)</f>
        <v>5332</v>
      </c>
      <c r="AL89" s="66">
        <f t="shared" si="8"/>
        <v>1.0713130416088181E-2</v>
      </c>
    </row>
    <row r="90" spans="1:38" x14ac:dyDescent="0.25">
      <c r="A90" s="40">
        <v>8391</v>
      </c>
      <c r="B90" s="1">
        <v>75271</v>
      </c>
      <c r="C90" s="3" t="s">
        <v>139</v>
      </c>
      <c r="D90" s="3" t="s">
        <v>75</v>
      </c>
      <c r="E90" s="41">
        <v>44470</v>
      </c>
      <c r="F90" s="41">
        <v>44834</v>
      </c>
      <c r="G90" s="42">
        <v>18895</v>
      </c>
      <c r="H90" s="43" t="s">
        <v>277</v>
      </c>
      <c r="I90" s="43" t="s">
        <v>277</v>
      </c>
      <c r="J90" s="43" t="s">
        <v>277</v>
      </c>
      <c r="K90" s="44" t="str">
        <f t="shared" si="6"/>
        <v>Y</v>
      </c>
      <c r="L90" s="45">
        <v>4.2752999999999997</v>
      </c>
      <c r="M90" s="46">
        <v>1</v>
      </c>
      <c r="N90" s="45">
        <v>4.2752999999999997</v>
      </c>
      <c r="O90" s="47" t="s">
        <v>283</v>
      </c>
      <c r="P90" s="47">
        <v>5</v>
      </c>
      <c r="Q90" s="46">
        <v>0.10294119</v>
      </c>
      <c r="R90" s="47" t="s">
        <v>282</v>
      </c>
      <c r="S90" s="47">
        <v>2.25</v>
      </c>
      <c r="T90" s="46">
        <v>4.7210289999999995E-2</v>
      </c>
      <c r="U90" s="47" t="s">
        <v>279</v>
      </c>
      <c r="V90" s="47">
        <v>7.5</v>
      </c>
      <c r="W90" s="46">
        <v>0.19591837000000001</v>
      </c>
      <c r="X90" s="47" t="s">
        <v>281</v>
      </c>
      <c r="Y90" s="47">
        <v>1.75</v>
      </c>
      <c r="Z90" s="46">
        <v>0.83076922999999991</v>
      </c>
      <c r="AA90" s="47" t="s">
        <v>280</v>
      </c>
      <c r="AB90" s="47">
        <v>2.75</v>
      </c>
      <c r="AC90" s="46">
        <v>0.92783505000000011</v>
      </c>
      <c r="AD90" s="47" t="s">
        <v>281</v>
      </c>
      <c r="AE90" s="47">
        <v>1.75</v>
      </c>
      <c r="AG90" s="47"/>
      <c r="AH90" s="47">
        <v>0</v>
      </c>
      <c r="AI90" s="48">
        <f t="shared" si="7"/>
        <v>21</v>
      </c>
      <c r="AJ90" s="49">
        <v>0.46666666666666667</v>
      </c>
      <c r="AK90" s="50">
        <f>ROUND('Scoring &amp; Payment'!G90*AJ90/4,0)</f>
        <v>2204</v>
      </c>
      <c r="AL90" s="51">
        <f t="shared" si="8"/>
        <v>4.4283082215038167E-3</v>
      </c>
    </row>
    <row r="91" spans="1:38" x14ac:dyDescent="0.25">
      <c r="A91" s="53">
        <v>9019</v>
      </c>
      <c r="B91" s="52">
        <v>75272</v>
      </c>
      <c r="C91" s="54" t="s">
        <v>140</v>
      </c>
      <c r="D91" s="54" t="s">
        <v>43</v>
      </c>
      <c r="E91" s="55">
        <v>44470</v>
      </c>
      <c r="F91" s="55">
        <v>44834</v>
      </c>
      <c r="G91" s="56">
        <v>8738</v>
      </c>
      <c r="H91" s="57" t="s">
        <v>277</v>
      </c>
      <c r="I91" s="57" t="s">
        <v>277</v>
      </c>
      <c r="J91" s="57" t="s">
        <v>277</v>
      </c>
      <c r="K91" s="58" t="str">
        <f t="shared" si="6"/>
        <v>Y</v>
      </c>
      <c r="L91" s="59">
        <v>4.80281</v>
      </c>
      <c r="M91" s="60">
        <v>1</v>
      </c>
      <c r="N91" s="59">
        <v>4.80281</v>
      </c>
      <c r="O91" s="61" t="s">
        <v>283</v>
      </c>
      <c r="P91" s="61">
        <v>5</v>
      </c>
      <c r="Q91" s="60">
        <v>0</v>
      </c>
      <c r="R91" s="61" t="s">
        <v>283</v>
      </c>
      <c r="S91" s="61">
        <v>15</v>
      </c>
      <c r="T91" s="60">
        <v>0</v>
      </c>
      <c r="U91" s="61" t="s">
        <v>283</v>
      </c>
      <c r="V91" s="61">
        <v>10</v>
      </c>
      <c r="W91" s="60">
        <v>5.555554E-2</v>
      </c>
      <c r="X91" s="61" t="s">
        <v>283</v>
      </c>
      <c r="Y91" s="61">
        <v>5</v>
      </c>
      <c r="Z91" s="60">
        <v>0.98936170000000001</v>
      </c>
      <c r="AA91" s="61" t="s">
        <v>283</v>
      </c>
      <c r="AB91" s="61">
        <v>5</v>
      </c>
      <c r="AC91" s="60">
        <v>1</v>
      </c>
      <c r="AD91" s="61" t="s">
        <v>283</v>
      </c>
      <c r="AE91" s="61">
        <v>5</v>
      </c>
      <c r="AF91" s="62"/>
      <c r="AG91" s="61"/>
      <c r="AH91" s="61">
        <v>0</v>
      </c>
      <c r="AI91" s="63">
        <f t="shared" si="7"/>
        <v>45</v>
      </c>
      <c r="AJ91" s="64">
        <v>1</v>
      </c>
      <c r="AK91" s="65">
        <f>ROUND('Scoring &amp; Payment'!G91*AJ91/4,0)</f>
        <v>2185</v>
      </c>
      <c r="AL91" s="66">
        <f t="shared" si="8"/>
        <v>4.3901331506287838E-3</v>
      </c>
    </row>
    <row r="92" spans="1:38" x14ac:dyDescent="0.25">
      <c r="A92" s="40">
        <v>10389</v>
      </c>
      <c r="B92" s="1">
        <v>75274</v>
      </c>
      <c r="C92" s="3" t="s">
        <v>141</v>
      </c>
      <c r="D92" s="3" t="s">
        <v>103</v>
      </c>
      <c r="E92" s="41">
        <v>44470</v>
      </c>
      <c r="F92" s="41">
        <v>44834</v>
      </c>
      <c r="G92" s="42">
        <v>22668</v>
      </c>
      <c r="H92" s="43" t="s">
        <v>277</v>
      </c>
      <c r="I92" s="43" t="s">
        <v>277</v>
      </c>
      <c r="J92" s="43" t="s">
        <v>277</v>
      </c>
      <c r="K92" s="44" t="str">
        <f t="shared" si="6"/>
        <v>Y</v>
      </c>
      <c r="L92" s="45">
        <v>3.8833700000000002</v>
      </c>
      <c r="M92" s="46">
        <v>1</v>
      </c>
      <c r="N92" s="45">
        <v>3.8833700000000002</v>
      </c>
      <c r="O92" s="47" t="s">
        <v>279</v>
      </c>
      <c r="P92" s="47">
        <v>3.75</v>
      </c>
      <c r="Q92" s="46">
        <v>7.5862070000000004E-2</v>
      </c>
      <c r="R92" s="47" t="s">
        <v>281</v>
      </c>
      <c r="S92" s="47">
        <v>5.25</v>
      </c>
      <c r="T92" s="46">
        <v>4.3824699999999994E-2</v>
      </c>
      <c r="U92" s="47" t="s">
        <v>283</v>
      </c>
      <c r="V92" s="47">
        <v>10</v>
      </c>
      <c r="W92" s="46">
        <v>0.28378379999999997</v>
      </c>
      <c r="X92" s="47" t="s">
        <v>285</v>
      </c>
      <c r="Y92" s="47">
        <v>0</v>
      </c>
      <c r="Z92" s="46">
        <v>0.75886524</v>
      </c>
      <c r="AA92" s="47" t="s">
        <v>281</v>
      </c>
      <c r="AB92" s="47">
        <v>1.75</v>
      </c>
      <c r="AC92" s="46">
        <v>0.67880795000000005</v>
      </c>
      <c r="AD92" s="47" t="s">
        <v>285</v>
      </c>
      <c r="AE92" s="47">
        <v>0</v>
      </c>
      <c r="AG92" s="47"/>
      <c r="AH92" s="47">
        <v>0</v>
      </c>
      <c r="AI92" s="48">
        <f t="shared" si="7"/>
        <v>20.75</v>
      </c>
      <c r="AJ92" s="49">
        <v>0.46111111111111114</v>
      </c>
      <c r="AK92" s="50">
        <f>ROUND('Scoring &amp; Payment'!G92*AJ92/4,0)</f>
        <v>2613</v>
      </c>
      <c r="AL92" s="51">
        <f t="shared" si="8"/>
        <v>5.2500768524453142E-3</v>
      </c>
    </row>
    <row r="93" spans="1:38" x14ac:dyDescent="0.25">
      <c r="A93" s="53">
        <v>20272</v>
      </c>
      <c r="B93" s="52">
        <v>75275</v>
      </c>
      <c r="C93" s="54" t="s">
        <v>142</v>
      </c>
      <c r="D93" s="54" t="s">
        <v>43</v>
      </c>
      <c r="E93" s="55">
        <v>44470</v>
      </c>
      <c r="F93" s="55">
        <v>44834</v>
      </c>
      <c r="G93" s="56">
        <v>11189</v>
      </c>
      <c r="H93" s="57" t="s">
        <v>277</v>
      </c>
      <c r="I93" s="57" t="s">
        <v>277</v>
      </c>
      <c r="J93" s="57" t="s">
        <v>277</v>
      </c>
      <c r="K93" s="58" t="str">
        <f t="shared" si="6"/>
        <v>Y</v>
      </c>
      <c r="L93" s="59">
        <v>0</v>
      </c>
      <c r="M93" s="60">
        <v>0</v>
      </c>
      <c r="N93" s="59">
        <v>0</v>
      </c>
      <c r="O93" s="61" t="s">
        <v>285</v>
      </c>
      <c r="P93" s="61">
        <v>0</v>
      </c>
      <c r="Q93" s="60">
        <v>9.0909099999999993E-2</v>
      </c>
      <c r="R93" s="61" t="s">
        <v>282</v>
      </c>
      <c r="S93" s="61">
        <v>2.25</v>
      </c>
      <c r="T93" s="60">
        <v>9.7297290000000008E-2</v>
      </c>
      <c r="U93" s="61" t="s">
        <v>282</v>
      </c>
      <c r="V93" s="61">
        <v>1.5</v>
      </c>
      <c r="W93" s="60">
        <v>4.3243239999999995E-2</v>
      </c>
      <c r="X93" s="61" t="s">
        <v>283</v>
      </c>
      <c r="Y93" s="61">
        <v>5</v>
      </c>
      <c r="Z93" s="60">
        <v>0.89743591</v>
      </c>
      <c r="AA93" s="61" t="s">
        <v>280</v>
      </c>
      <c r="AB93" s="61">
        <v>2.75</v>
      </c>
      <c r="AC93" s="60">
        <v>0.95215311000000002</v>
      </c>
      <c r="AD93" s="61" t="s">
        <v>280</v>
      </c>
      <c r="AE93" s="61">
        <v>2.75</v>
      </c>
      <c r="AF93" s="62"/>
      <c r="AG93" s="61"/>
      <c r="AH93" s="61">
        <v>0</v>
      </c>
      <c r="AI93" s="63">
        <f t="shared" si="7"/>
        <v>14.25</v>
      </c>
      <c r="AJ93" s="64">
        <v>0.31666666666666665</v>
      </c>
      <c r="AK93" s="65">
        <f>ROUND('Scoring &amp; Payment'!G93*AJ93/4,0)</f>
        <v>886</v>
      </c>
      <c r="AL93" s="66">
        <f t="shared" si="8"/>
        <v>1.7801638313304816E-3</v>
      </c>
    </row>
    <row r="94" spans="1:38" x14ac:dyDescent="0.25">
      <c r="A94" s="40">
        <v>9738</v>
      </c>
      <c r="B94" s="1">
        <v>75278</v>
      </c>
      <c r="C94" s="3" t="s">
        <v>143</v>
      </c>
      <c r="D94" s="3" t="s">
        <v>43</v>
      </c>
      <c r="E94" s="41">
        <v>44470</v>
      </c>
      <c r="F94" s="41">
        <v>44834</v>
      </c>
      <c r="G94" s="42">
        <v>31815</v>
      </c>
      <c r="H94" s="43" t="s">
        <v>277</v>
      </c>
      <c r="I94" s="43" t="s">
        <v>277</v>
      </c>
      <c r="J94" s="43" t="s">
        <v>277</v>
      </c>
      <c r="K94" s="44" t="str">
        <f t="shared" si="6"/>
        <v>Y</v>
      </c>
      <c r="L94" s="45">
        <v>3.3818600000000001</v>
      </c>
      <c r="M94" s="46">
        <v>1</v>
      </c>
      <c r="N94" s="45">
        <v>3.3818600000000001</v>
      </c>
      <c r="O94" s="47" t="s">
        <v>280</v>
      </c>
      <c r="P94" s="47">
        <v>2.75</v>
      </c>
      <c r="Q94" s="46">
        <v>8.9709769999999994E-2</v>
      </c>
      <c r="R94" s="47" t="s">
        <v>282</v>
      </c>
      <c r="S94" s="47">
        <v>2.25</v>
      </c>
      <c r="T94" s="46">
        <v>6.0267860000000006E-2</v>
      </c>
      <c r="U94" s="47" t="s">
        <v>279</v>
      </c>
      <c r="V94" s="47">
        <v>7.5</v>
      </c>
      <c r="W94" s="46">
        <v>0.14388489999999998</v>
      </c>
      <c r="X94" s="47" t="s">
        <v>280</v>
      </c>
      <c r="Y94" s="47">
        <v>2.75</v>
      </c>
      <c r="Z94" s="46">
        <v>0.99577168000000005</v>
      </c>
      <c r="AA94" s="47" t="s">
        <v>283</v>
      </c>
      <c r="AB94" s="47">
        <v>5</v>
      </c>
      <c r="AC94" s="46">
        <v>0.99794239000000007</v>
      </c>
      <c r="AD94" s="47" t="s">
        <v>283</v>
      </c>
      <c r="AE94" s="47">
        <v>5</v>
      </c>
      <c r="AG94" s="47"/>
      <c r="AH94" s="47">
        <v>0</v>
      </c>
      <c r="AI94" s="48">
        <f t="shared" si="7"/>
        <v>25.25</v>
      </c>
      <c r="AJ94" s="49">
        <v>0.56111111111111112</v>
      </c>
      <c r="AK94" s="50">
        <f>ROUND('Scoring &amp; Payment'!G94*AJ94/4,0)</f>
        <v>4463</v>
      </c>
      <c r="AL94" s="51">
        <f t="shared" si="8"/>
        <v>8.9671232271195701E-3</v>
      </c>
    </row>
    <row r="95" spans="1:38" x14ac:dyDescent="0.25">
      <c r="A95" s="53">
        <v>10769</v>
      </c>
      <c r="B95" s="52">
        <v>75279</v>
      </c>
      <c r="C95" s="54" t="s">
        <v>144</v>
      </c>
      <c r="D95" s="54" t="s">
        <v>41</v>
      </c>
      <c r="E95" s="55">
        <v>44470</v>
      </c>
      <c r="F95" s="55">
        <v>44834</v>
      </c>
      <c r="G95" s="56">
        <v>39223</v>
      </c>
      <c r="H95" s="57" t="s">
        <v>277</v>
      </c>
      <c r="I95" s="57" t="s">
        <v>277</v>
      </c>
      <c r="J95" s="57" t="s">
        <v>277</v>
      </c>
      <c r="K95" s="58" t="str">
        <f t="shared" si="6"/>
        <v>Y</v>
      </c>
      <c r="L95" s="59">
        <v>3.0962499999999999</v>
      </c>
      <c r="M95" s="60">
        <v>1</v>
      </c>
      <c r="N95" s="59">
        <v>3.0962499999999999</v>
      </c>
      <c r="O95" s="61" t="s">
        <v>282</v>
      </c>
      <c r="P95" s="61">
        <v>0.75</v>
      </c>
      <c r="Q95" s="60">
        <v>6.5902570000000008E-2</v>
      </c>
      <c r="R95" s="61" t="s">
        <v>280</v>
      </c>
      <c r="S95" s="61">
        <v>8.25</v>
      </c>
      <c r="T95" s="60">
        <v>6.2893080000000004E-2</v>
      </c>
      <c r="U95" s="61" t="s">
        <v>280</v>
      </c>
      <c r="V95" s="61">
        <v>5.5</v>
      </c>
      <c r="W95" s="60">
        <v>0.16242661999999999</v>
      </c>
      <c r="X95" s="61" t="s">
        <v>280</v>
      </c>
      <c r="Y95" s="61">
        <v>2.75</v>
      </c>
      <c r="Z95" s="60">
        <v>0.57005757999999995</v>
      </c>
      <c r="AA95" s="61" t="s">
        <v>285</v>
      </c>
      <c r="AB95" s="61">
        <v>0</v>
      </c>
      <c r="AC95" s="60">
        <v>0.92421441999999998</v>
      </c>
      <c r="AD95" s="61" t="s">
        <v>281</v>
      </c>
      <c r="AE95" s="61">
        <v>1.75</v>
      </c>
      <c r="AF95" s="62"/>
      <c r="AG95" s="61"/>
      <c r="AH95" s="61">
        <v>0</v>
      </c>
      <c r="AI95" s="63">
        <f t="shared" si="7"/>
        <v>19</v>
      </c>
      <c r="AJ95" s="64">
        <v>0.42222222222222222</v>
      </c>
      <c r="AK95" s="65">
        <f>ROUND('Scoring &amp; Payment'!G95*AJ95/4,0)</f>
        <v>4140</v>
      </c>
      <c r="AL95" s="66">
        <f t="shared" si="8"/>
        <v>8.3181470222440119E-3</v>
      </c>
    </row>
    <row r="96" spans="1:38" x14ac:dyDescent="0.25">
      <c r="A96" s="40">
        <v>10397</v>
      </c>
      <c r="B96" s="1">
        <v>75286</v>
      </c>
      <c r="C96" s="3" t="s">
        <v>145</v>
      </c>
      <c r="D96" s="3" t="s">
        <v>103</v>
      </c>
      <c r="E96" s="41">
        <v>44470</v>
      </c>
      <c r="F96" s="41">
        <v>44834</v>
      </c>
      <c r="G96" s="42">
        <v>33628</v>
      </c>
      <c r="H96" s="43" t="s">
        <v>277</v>
      </c>
      <c r="I96" s="43" t="s">
        <v>277</v>
      </c>
      <c r="J96" s="43" t="s">
        <v>278</v>
      </c>
      <c r="K96" s="44" t="str">
        <f t="shared" si="6"/>
        <v>N</v>
      </c>
      <c r="L96" s="45">
        <v>3.0810900000000001</v>
      </c>
      <c r="M96" s="46">
        <v>1</v>
      </c>
      <c r="N96" s="45">
        <v>3.0810900000000001</v>
      </c>
      <c r="O96" s="47" t="s">
        <v>284</v>
      </c>
      <c r="P96" s="47">
        <v>0</v>
      </c>
      <c r="Q96" s="46">
        <v>4.9668879999999999E-2</v>
      </c>
      <c r="R96" s="47" t="s">
        <v>284</v>
      </c>
      <c r="S96" s="47">
        <v>0</v>
      </c>
      <c r="T96" s="46">
        <v>5.1351339999999995E-2</v>
      </c>
      <c r="U96" s="47" t="s">
        <v>284</v>
      </c>
      <c r="V96" s="47">
        <v>0</v>
      </c>
      <c r="W96" s="46">
        <v>0.13864305999999998</v>
      </c>
      <c r="X96" s="47" t="s">
        <v>284</v>
      </c>
      <c r="Y96" s="47">
        <v>0</v>
      </c>
      <c r="Z96" s="46">
        <v>0.97336562000000004</v>
      </c>
      <c r="AA96" s="47" t="s">
        <v>284</v>
      </c>
      <c r="AB96" s="47">
        <v>0</v>
      </c>
      <c r="AC96" s="46">
        <v>0.99337748000000003</v>
      </c>
      <c r="AD96" s="47" t="s">
        <v>284</v>
      </c>
      <c r="AE96" s="47">
        <v>0</v>
      </c>
      <c r="AG96" s="47"/>
      <c r="AH96" s="47">
        <v>0</v>
      </c>
      <c r="AI96" s="48">
        <f t="shared" si="7"/>
        <v>0</v>
      </c>
      <c r="AJ96" s="49">
        <v>0</v>
      </c>
      <c r="AK96" s="50">
        <f>ROUND('Scoring &amp; Payment'!G96*AJ96/4,0)</f>
        <v>0</v>
      </c>
      <c r="AL96" s="51">
        <f t="shared" si="8"/>
        <v>0</v>
      </c>
    </row>
    <row r="97" spans="1:38" x14ac:dyDescent="0.25">
      <c r="A97" s="53">
        <v>2584</v>
      </c>
      <c r="B97" s="52">
        <v>75288</v>
      </c>
      <c r="C97" s="54" t="s">
        <v>146</v>
      </c>
      <c r="D97" s="54" t="s">
        <v>43</v>
      </c>
      <c r="E97" s="55">
        <v>44470</v>
      </c>
      <c r="F97" s="55">
        <v>44834</v>
      </c>
      <c r="G97" s="56">
        <v>23603</v>
      </c>
      <c r="H97" s="57" t="s">
        <v>277</v>
      </c>
      <c r="I97" s="57" t="s">
        <v>277</v>
      </c>
      <c r="J97" s="57" t="s">
        <v>277</v>
      </c>
      <c r="K97" s="58" t="str">
        <f t="shared" si="6"/>
        <v>Y</v>
      </c>
      <c r="L97" s="59">
        <v>4.1411499999999997</v>
      </c>
      <c r="M97" s="60">
        <v>1</v>
      </c>
      <c r="N97" s="59">
        <v>4.1411499999999997</v>
      </c>
      <c r="O97" s="61" t="s">
        <v>283</v>
      </c>
      <c r="P97" s="61">
        <v>5</v>
      </c>
      <c r="Q97" s="60">
        <v>5.3571439999999998E-2</v>
      </c>
      <c r="R97" s="61" t="s">
        <v>280</v>
      </c>
      <c r="S97" s="61">
        <v>8.25</v>
      </c>
      <c r="T97" s="60">
        <v>5.9561130000000004E-2</v>
      </c>
      <c r="U97" s="61" t="s">
        <v>279</v>
      </c>
      <c r="V97" s="61">
        <v>7.5</v>
      </c>
      <c r="W97" s="60">
        <v>7.449857E-2</v>
      </c>
      <c r="X97" s="61" t="s">
        <v>283</v>
      </c>
      <c r="Y97" s="61">
        <v>5</v>
      </c>
      <c r="Z97" s="60">
        <v>0.95702005000000001</v>
      </c>
      <c r="AA97" s="61" t="s">
        <v>279</v>
      </c>
      <c r="AB97" s="61">
        <v>3.75</v>
      </c>
      <c r="AC97" s="60">
        <v>0.98913043</v>
      </c>
      <c r="AD97" s="61" t="s">
        <v>283</v>
      </c>
      <c r="AE97" s="61">
        <v>5</v>
      </c>
      <c r="AF97" s="62"/>
      <c r="AG97" s="61"/>
      <c r="AH97" s="61">
        <v>0</v>
      </c>
      <c r="AI97" s="63">
        <f t="shared" si="7"/>
        <v>34.5</v>
      </c>
      <c r="AJ97" s="64">
        <v>0.76666666666666672</v>
      </c>
      <c r="AK97" s="65">
        <f>ROUND('Scoring &amp; Payment'!G97*AJ97/4,0)</f>
        <v>4524</v>
      </c>
      <c r="AL97" s="66">
        <f t="shared" si="8"/>
        <v>9.0896852967709916E-3</v>
      </c>
    </row>
    <row r="98" spans="1:38" x14ac:dyDescent="0.25">
      <c r="A98" s="40">
        <v>9852</v>
      </c>
      <c r="B98" s="1">
        <v>75290</v>
      </c>
      <c r="C98" s="3" t="s">
        <v>147</v>
      </c>
      <c r="D98" s="3" t="s">
        <v>43</v>
      </c>
      <c r="E98" s="41">
        <v>44470</v>
      </c>
      <c r="F98" s="41">
        <v>44834</v>
      </c>
      <c r="G98" s="42">
        <v>3617</v>
      </c>
      <c r="H98" s="43" t="s">
        <v>277</v>
      </c>
      <c r="I98" s="43" t="s">
        <v>277</v>
      </c>
      <c r="J98" s="43" t="s">
        <v>277</v>
      </c>
      <c r="K98" s="44" t="str">
        <f t="shared" si="6"/>
        <v>Y</v>
      </c>
      <c r="L98" s="45">
        <v>5.1185999999999998</v>
      </c>
      <c r="M98" s="46">
        <v>1</v>
      </c>
      <c r="N98" s="45">
        <v>5.1185999999999998</v>
      </c>
      <c r="O98" s="47" t="s">
        <v>283</v>
      </c>
      <c r="P98" s="47">
        <v>5</v>
      </c>
      <c r="Q98" s="46">
        <v>5.8823540000000001E-2</v>
      </c>
      <c r="R98" s="47" t="s">
        <v>280</v>
      </c>
      <c r="S98" s="47">
        <v>8.25</v>
      </c>
      <c r="T98" s="46">
        <v>0.13924051000000001</v>
      </c>
      <c r="U98" s="47" t="s">
        <v>285</v>
      </c>
      <c r="V98" s="47">
        <v>0</v>
      </c>
      <c r="W98" s="46">
        <v>0.15116279999999999</v>
      </c>
      <c r="X98" s="47" t="s">
        <v>280</v>
      </c>
      <c r="Y98" s="47">
        <v>2.75</v>
      </c>
      <c r="Z98" s="46">
        <v>1</v>
      </c>
      <c r="AA98" s="47" t="s">
        <v>283</v>
      </c>
      <c r="AB98" s="47">
        <v>5</v>
      </c>
      <c r="AC98" s="46">
        <v>0.96969696999999999</v>
      </c>
      <c r="AD98" s="47" t="s">
        <v>279</v>
      </c>
      <c r="AE98" s="47">
        <v>3.75</v>
      </c>
      <c r="AG98" s="47"/>
      <c r="AH98" s="47">
        <v>0</v>
      </c>
      <c r="AI98" s="48">
        <f t="shared" si="7"/>
        <v>24.75</v>
      </c>
      <c r="AJ98" s="49">
        <v>0.55000000000000004</v>
      </c>
      <c r="AK98" s="50">
        <f>ROUND('Scoring &amp; Payment'!G98*AJ98/4,0)</f>
        <v>497</v>
      </c>
      <c r="AL98" s="51">
        <f t="shared" si="8"/>
        <v>9.9857948552059756E-4</v>
      </c>
    </row>
    <row r="99" spans="1:38" x14ac:dyDescent="0.25">
      <c r="A99" s="53">
        <v>10520</v>
      </c>
      <c r="B99" s="52">
        <v>75292</v>
      </c>
      <c r="C99" s="54" t="s">
        <v>148</v>
      </c>
      <c r="D99" s="54" t="s">
        <v>133</v>
      </c>
      <c r="E99" s="55">
        <v>44470</v>
      </c>
      <c r="F99" s="55">
        <v>44834</v>
      </c>
      <c r="G99" s="56">
        <v>61476</v>
      </c>
      <c r="H99" s="57" t="s">
        <v>277</v>
      </c>
      <c r="I99" s="57" t="s">
        <v>277</v>
      </c>
      <c r="J99" s="57" t="s">
        <v>277</v>
      </c>
      <c r="K99" s="58" t="str">
        <f t="shared" si="6"/>
        <v>Y</v>
      </c>
      <c r="L99" s="59">
        <v>3.1460900000000001</v>
      </c>
      <c r="M99" s="60">
        <v>1</v>
      </c>
      <c r="N99" s="59">
        <v>3.1460900000000001</v>
      </c>
      <c r="O99" s="61" t="s">
        <v>282</v>
      </c>
      <c r="P99" s="61">
        <v>0.75</v>
      </c>
      <c r="Q99" s="60">
        <v>5.4961840000000005E-2</v>
      </c>
      <c r="R99" s="61" t="s">
        <v>280</v>
      </c>
      <c r="S99" s="61">
        <v>8.25</v>
      </c>
      <c r="T99" s="60">
        <v>5.2469140000000004E-2</v>
      </c>
      <c r="U99" s="61" t="s">
        <v>279</v>
      </c>
      <c r="V99" s="61">
        <v>7.5</v>
      </c>
      <c r="W99" s="60">
        <v>9.179416E-2</v>
      </c>
      <c r="X99" s="61" t="s">
        <v>283</v>
      </c>
      <c r="Y99" s="61">
        <v>5</v>
      </c>
      <c r="Z99" s="60">
        <v>0.99377335</v>
      </c>
      <c r="AA99" s="61" t="s">
        <v>283</v>
      </c>
      <c r="AB99" s="61">
        <v>5</v>
      </c>
      <c r="AC99" s="60">
        <v>0.98502303999999996</v>
      </c>
      <c r="AD99" s="61" t="s">
        <v>283</v>
      </c>
      <c r="AE99" s="61">
        <v>5</v>
      </c>
      <c r="AF99" s="62"/>
      <c r="AG99" s="61"/>
      <c r="AH99" s="61">
        <v>0</v>
      </c>
      <c r="AI99" s="63">
        <f t="shared" si="7"/>
        <v>31.5</v>
      </c>
      <c r="AJ99" s="64">
        <v>0.7</v>
      </c>
      <c r="AK99" s="65">
        <f>ROUND('Scoring &amp; Payment'!G99*AJ99/4,0)</f>
        <v>10758</v>
      </c>
      <c r="AL99" s="66">
        <f t="shared" si="8"/>
        <v>2.1615126972294944E-2</v>
      </c>
    </row>
    <row r="100" spans="1:38" x14ac:dyDescent="0.25">
      <c r="A100" s="40">
        <v>9936</v>
      </c>
      <c r="B100" s="1">
        <v>75293</v>
      </c>
      <c r="C100" s="3" t="s">
        <v>149</v>
      </c>
      <c r="D100" s="3" t="s">
        <v>43</v>
      </c>
      <c r="E100" s="41">
        <v>44470</v>
      </c>
      <c r="F100" s="41">
        <v>44834</v>
      </c>
      <c r="G100" s="42">
        <v>20269</v>
      </c>
      <c r="H100" s="43" t="s">
        <v>277</v>
      </c>
      <c r="I100" s="43" t="s">
        <v>277</v>
      </c>
      <c r="J100" s="43" t="s">
        <v>277</v>
      </c>
      <c r="K100" s="44" t="str">
        <f t="shared" si="6"/>
        <v>Y</v>
      </c>
      <c r="L100" s="45">
        <v>5.1128799999999996</v>
      </c>
      <c r="M100" s="46">
        <v>0.9</v>
      </c>
      <c r="N100" s="45">
        <v>4.6015899999999998</v>
      </c>
      <c r="O100" s="47" t="s">
        <v>283</v>
      </c>
      <c r="P100" s="47">
        <v>5</v>
      </c>
      <c r="Q100" s="46">
        <v>9.8113220000000001E-2</v>
      </c>
      <c r="R100" s="47" t="s">
        <v>282</v>
      </c>
      <c r="S100" s="47">
        <v>2.25</v>
      </c>
      <c r="T100" s="46">
        <v>2.7450969999999998E-2</v>
      </c>
      <c r="U100" s="47" t="s">
        <v>283</v>
      </c>
      <c r="V100" s="47">
        <v>10</v>
      </c>
      <c r="W100" s="46">
        <v>0.14838710999999999</v>
      </c>
      <c r="X100" s="47" t="s">
        <v>280</v>
      </c>
      <c r="Y100" s="47">
        <v>2.75</v>
      </c>
      <c r="Z100" s="46">
        <v>1</v>
      </c>
      <c r="AA100" s="47" t="s">
        <v>283</v>
      </c>
      <c r="AB100" s="47">
        <v>5</v>
      </c>
      <c r="AC100" s="46">
        <v>0.97928994000000003</v>
      </c>
      <c r="AD100" s="47" t="s">
        <v>279</v>
      </c>
      <c r="AE100" s="47">
        <v>3.75</v>
      </c>
      <c r="AG100" s="47"/>
      <c r="AH100" s="47">
        <v>0</v>
      </c>
      <c r="AI100" s="48">
        <f t="shared" si="7"/>
        <v>28.75</v>
      </c>
      <c r="AJ100" s="49">
        <v>0.63888888888888884</v>
      </c>
      <c r="AK100" s="50">
        <f>ROUND('Scoring &amp; Payment'!G100*AJ100/4,0)</f>
        <v>3237</v>
      </c>
      <c r="AL100" s="51">
        <f t="shared" si="8"/>
        <v>6.503826548551658E-3</v>
      </c>
    </row>
    <row r="101" spans="1:38" x14ac:dyDescent="0.25">
      <c r="A101" s="53">
        <v>9951</v>
      </c>
      <c r="B101" s="52">
        <v>75294</v>
      </c>
      <c r="C101" s="54" t="s">
        <v>150</v>
      </c>
      <c r="D101" s="54" t="s">
        <v>151</v>
      </c>
      <c r="E101" s="55">
        <v>44470</v>
      </c>
      <c r="F101" s="55">
        <v>44834</v>
      </c>
      <c r="G101" s="56">
        <v>18798</v>
      </c>
      <c r="H101" s="57" t="s">
        <v>277</v>
      </c>
      <c r="I101" s="57" t="s">
        <v>277</v>
      </c>
      <c r="J101" s="57" t="s">
        <v>277</v>
      </c>
      <c r="K101" s="58" t="str">
        <f t="shared" si="6"/>
        <v>Y</v>
      </c>
      <c r="L101" s="59">
        <v>3.7259799999999998</v>
      </c>
      <c r="M101" s="60">
        <v>1</v>
      </c>
      <c r="N101" s="59">
        <v>3.7259799999999998</v>
      </c>
      <c r="O101" s="61" t="s">
        <v>279</v>
      </c>
      <c r="P101" s="61">
        <v>3.75</v>
      </c>
      <c r="Q101" s="60">
        <v>0.10389609999999999</v>
      </c>
      <c r="R101" s="61" t="s">
        <v>282</v>
      </c>
      <c r="S101" s="61">
        <v>2.25</v>
      </c>
      <c r="T101" s="60">
        <v>7.4626880000000007E-2</v>
      </c>
      <c r="U101" s="61" t="s">
        <v>280</v>
      </c>
      <c r="V101" s="61">
        <v>5.5</v>
      </c>
      <c r="W101" s="60">
        <v>9.638555E-2</v>
      </c>
      <c r="X101" s="61" t="s">
        <v>283</v>
      </c>
      <c r="Y101" s="61">
        <v>5</v>
      </c>
      <c r="Z101" s="60">
        <v>0.92996109000000005</v>
      </c>
      <c r="AA101" s="61" t="s">
        <v>279</v>
      </c>
      <c r="AB101" s="61">
        <v>3.75</v>
      </c>
      <c r="AC101" s="60">
        <v>0.96389891999999999</v>
      </c>
      <c r="AD101" s="61" t="s">
        <v>280</v>
      </c>
      <c r="AE101" s="61">
        <v>2.75</v>
      </c>
      <c r="AF101" s="62"/>
      <c r="AG101" s="61"/>
      <c r="AH101" s="61">
        <v>0</v>
      </c>
      <c r="AI101" s="63">
        <f t="shared" si="7"/>
        <v>23</v>
      </c>
      <c r="AJ101" s="64">
        <v>0.51111111111111107</v>
      </c>
      <c r="AK101" s="65">
        <f>ROUND('Scoring &amp; Payment'!G101*AJ101/4,0)</f>
        <v>2402</v>
      </c>
      <c r="AL101" s="66">
        <f t="shared" si="8"/>
        <v>4.8261326443067906E-3</v>
      </c>
    </row>
    <row r="102" spans="1:38" x14ac:dyDescent="0.25">
      <c r="A102" s="40">
        <v>9928</v>
      </c>
      <c r="B102" s="1">
        <v>75295</v>
      </c>
      <c r="C102" s="3" t="s">
        <v>287</v>
      </c>
      <c r="D102" s="3" t="s">
        <v>43</v>
      </c>
      <c r="E102" s="41">
        <v>44470</v>
      </c>
      <c r="F102" s="41">
        <v>44834</v>
      </c>
      <c r="G102" s="42">
        <v>18495</v>
      </c>
      <c r="H102" s="43" t="s">
        <v>277</v>
      </c>
      <c r="I102" s="43" t="s">
        <v>277</v>
      </c>
      <c r="J102" s="43" t="s">
        <v>277</v>
      </c>
      <c r="K102" s="44" t="str">
        <f t="shared" si="6"/>
        <v>Y</v>
      </c>
      <c r="L102" s="45">
        <v>4.3625299999999996</v>
      </c>
      <c r="M102" s="46">
        <v>1</v>
      </c>
      <c r="N102" s="45">
        <v>4.3625299999999996</v>
      </c>
      <c r="O102" s="47" t="s">
        <v>283</v>
      </c>
      <c r="P102" s="47">
        <v>5</v>
      </c>
      <c r="Q102" s="46">
        <v>7.1428580000000005E-2</v>
      </c>
      <c r="R102" s="47" t="s">
        <v>281</v>
      </c>
      <c r="S102" s="47">
        <v>5.25</v>
      </c>
      <c r="T102" s="46">
        <v>0.11956522</v>
      </c>
      <c r="U102" s="47" t="s">
        <v>285</v>
      </c>
      <c r="V102" s="47">
        <v>0</v>
      </c>
      <c r="W102" s="46">
        <v>0.34158414999999998</v>
      </c>
      <c r="X102" s="47" t="s">
        <v>285</v>
      </c>
      <c r="Y102" s="47">
        <v>0</v>
      </c>
      <c r="Z102" s="46">
        <v>0.9190476099999999</v>
      </c>
      <c r="AA102" s="47" t="s">
        <v>280</v>
      </c>
      <c r="AB102" s="47">
        <v>2.75</v>
      </c>
      <c r="AC102" s="46">
        <v>0.9781659399999999</v>
      </c>
      <c r="AD102" s="47" t="s">
        <v>279</v>
      </c>
      <c r="AE102" s="47">
        <v>3.75</v>
      </c>
      <c r="AG102" s="47"/>
      <c r="AH102" s="47">
        <v>0</v>
      </c>
      <c r="AI102" s="48">
        <f t="shared" si="7"/>
        <v>16.75</v>
      </c>
      <c r="AJ102" s="49">
        <v>0.37222222222222223</v>
      </c>
      <c r="AK102" s="50">
        <f>ROUND('Scoring &amp; Payment'!G102*AJ102/4,0)</f>
        <v>1721</v>
      </c>
      <c r="AL102" s="51">
        <f t="shared" si="8"/>
        <v>3.4578577355753484E-3</v>
      </c>
    </row>
    <row r="103" spans="1:38" x14ac:dyDescent="0.25">
      <c r="A103" s="53">
        <v>9977</v>
      </c>
      <c r="B103" s="52">
        <v>75296</v>
      </c>
      <c r="C103" s="54" t="s">
        <v>152</v>
      </c>
      <c r="D103" s="54" t="s">
        <v>43</v>
      </c>
      <c r="E103" s="55">
        <v>44742</v>
      </c>
      <c r="F103" s="55">
        <v>44834</v>
      </c>
      <c r="G103" s="56">
        <v>41551</v>
      </c>
      <c r="H103" s="57" t="s">
        <v>277</v>
      </c>
      <c r="I103" s="57" t="s">
        <v>277</v>
      </c>
      <c r="J103" s="57" t="s">
        <v>278</v>
      </c>
      <c r="K103" s="58" t="str">
        <f t="shared" si="6"/>
        <v>N</v>
      </c>
      <c r="L103" s="59">
        <v>3.4959199999999999</v>
      </c>
      <c r="M103" s="60">
        <v>1</v>
      </c>
      <c r="N103" s="59">
        <v>3.4959199999999999</v>
      </c>
      <c r="O103" s="61" t="s">
        <v>284</v>
      </c>
      <c r="P103" s="61">
        <v>0</v>
      </c>
      <c r="Q103" s="60">
        <v>7.0270279999999991E-2</v>
      </c>
      <c r="R103" s="61" t="s">
        <v>284</v>
      </c>
      <c r="S103" s="61">
        <v>0</v>
      </c>
      <c r="T103" s="60">
        <v>6.1576350000000002E-2</v>
      </c>
      <c r="U103" s="61" t="s">
        <v>284</v>
      </c>
      <c r="V103" s="61">
        <v>0</v>
      </c>
      <c r="W103" s="60">
        <v>0.16702354</v>
      </c>
      <c r="X103" s="61" t="s">
        <v>284</v>
      </c>
      <c r="Y103" s="61">
        <v>0</v>
      </c>
      <c r="Z103" s="60">
        <v>0.97291667000000004</v>
      </c>
      <c r="AA103" s="61" t="s">
        <v>284</v>
      </c>
      <c r="AB103" s="61">
        <v>0</v>
      </c>
      <c r="AC103" s="60">
        <v>0.97817460000000001</v>
      </c>
      <c r="AD103" s="61" t="s">
        <v>284</v>
      </c>
      <c r="AE103" s="61">
        <v>0</v>
      </c>
      <c r="AF103" s="62"/>
      <c r="AG103" s="61"/>
      <c r="AH103" s="61">
        <v>0</v>
      </c>
      <c r="AI103" s="63">
        <f t="shared" si="7"/>
        <v>0</v>
      </c>
      <c r="AJ103" s="64">
        <v>0</v>
      </c>
      <c r="AK103" s="65">
        <f>ROUND('Scoring &amp; Payment'!G103*AJ103/4,0)</f>
        <v>0</v>
      </c>
      <c r="AL103" s="66">
        <f t="shared" si="8"/>
        <v>0</v>
      </c>
    </row>
    <row r="104" spans="1:38" x14ac:dyDescent="0.25">
      <c r="A104" s="40">
        <v>9761</v>
      </c>
      <c r="B104" s="1">
        <v>75299</v>
      </c>
      <c r="C104" s="3" t="s">
        <v>153</v>
      </c>
      <c r="D104" s="3" t="s">
        <v>125</v>
      </c>
      <c r="E104" s="41">
        <v>44470</v>
      </c>
      <c r="F104" s="41">
        <v>44834</v>
      </c>
      <c r="G104" s="42">
        <v>71200</v>
      </c>
      <c r="H104" s="43" t="s">
        <v>277</v>
      </c>
      <c r="I104" s="43" t="s">
        <v>277</v>
      </c>
      <c r="J104" s="43" t="s">
        <v>277</v>
      </c>
      <c r="K104" s="44" t="str">
        <f t="shared" si="6"/>
        <v>Y</v>
      </c>
      <c r="L104" s="45">
        <v>3.4713799999999999</v>
      </c>
      <c r="M104" s="46">
        <v>1</v>
      </c>
      <c r="N104" s="45">
        <v>3.4713799999999999</v>
      </c>
      <c r="O104" s="47" t="s">
        <v>280</v>
      </c>
      <c r="P104" s="47">
        <v>2.75</v>
      </c>
      <c r="Q104" s="46">
        <v>5.4455450000000002E-2</v>
      </c>
      <c r="R104" s="47" t="s">
        <v>280</v>
      </c>
      <c r="S104" s="47">
        <v>8.25</v>
      </c>
      <c r="T104" s="46">
        <v>2.7220629999999999E-2</v>
      </c>
      <c r="U104" s="47" t="s">
        <v>283</v>
      </c>
      <c r="V104" s="47">
        <v>10</v>
      </c>
      <c r="W104" s="46">
        <v>0.23684211000000002</v>
      </c>
      <c r="X104" s="47" t="s">
        <v>282</v>
      </c>
      <c r="Y104" s="47">
        <v>0.75</v>
      </c>
      <c r="Z104" s="46">
        <v>0.93877550999999992</v>
      </c>
      <c r="AA104" s="47" t="s">
        <v>279</v>
      </c>
      <c r="AB104" s="47">
        <v>3.75</v>
      </c>
      <c r="AC104" s="46">
        <v>0.83061481000000004</v>
      </c>
      <c r="AD104" s="47" t="s">
        <v>282</v>
      </c>
      <c r="AE104" s="47">
        <v>0.75</v>
      </c>
      <c r="AG104" s="47"/>
      <c r="AH104" s="47">
        <v>0</v>
      </c>
      <c r="AI104" s="48">
        <f t="shared" si="7"/>
        <v>26.25</v>
      </c>
      <c r="AJ104" s="49">
        <v>0.58333333333333337</v>
      </c>
      <c r="AK104" s="50">
        <f>ROUND('Scoring &amp; Payment'!G104*AJ104/4,0)</f>
        <v>10383</v>
      </c>
      <c r="AL104" s="51">
        <f t="shared" si="8"/>
        <v>2.0861671626077188E-2</v>
      </c>
    </row>
    <row r="105" spans="1:38" x14ac:dyDescent="0.25">
      <c r="A105" s="53">
        <v>10173</v>
      </c>
      <c r="B105" s="52">
        <v>75300</v>
      </c>
      <c r="C105" s="54" t="s">
        <v>154</v>
      </c>
      <c r="D105" s="54" t="s">
        <v>50</v>
      </c>
      <c r="E105" s="55">
        <v>44470</v>
      </c>
      <c r="F105" s="55">
        <v>44834</v>
      </c>
      <c r="G105" s="56">
        <v>27253</v>
      </c>
      <c r="H105" s="57" t="s">
        <v>277</v>
      </c>
      <c r="I105" s="57" t="s">
        <v>277</v>
      </c>
      <c r="J105" s="57" t="s">
        <v>277</v>
      </c>
      <c r="K105" s="58" t="str">
        <f t="shared" si="6"/>
        <v>Y</v>
      </c>
      <c r="L105" s="59">
        <v>3.3385199999999999</v>
      </c>
      <c r="M105" s="60">
        <v>1</v>
      </c>
      <c r="N105" s="59">
        <v>3.3385199999999999</v>
      </c>
      <c r="O105" s="61" t="s">
        <v>281</v>
      </c>
      <c r="P105" s="61">
        <v>1.75</v>
      </c>
      <c r="Q105" s="60">
        <v>8.9795920000000001E-2</v>
      </c>
      <c r="R105" s="61" t="s">
        <v>282</v>
      </c>
      <c r="S105" s="61">
        <v>2.25</v>
      </c>
      <c r="T105" s="60">
        <v>0.14999999</v>
      </c>
      <c r="U105" s="61" t="s">
        <v>285</v>
      </c>
      <c r="V105" s="61">
        <v>0</v>
      </c>
      <c r="W105" s="60">
        <v>0.17589576999999998</v>
      </c>
      <c r="X105" s="61" t="s">
        <v>281</v>
      </c>
      <c r="Y105" s="61">
        <v>1.75</v>
      </c>
      <c r="Z105" s="60">
        <v>0.52694609999999997</v>
      </c>
      <c r="AA105" s="61" t="s">
        <v>285</v>
      </c>
      <c r="AB105" s="61">
        <v>0</v>
      </c>
      <c r="AC105" s="60">
        <v>0.60742706000000002</v>
      </c>
      <c r="AD105" s="61" t="s">
        <v>285</v>
      </c>
      <c r="AE105" s="61">
        <v>0</v>
      </c>
      <c r="AF105" s="62"/>
      <c r="AG105" s="61"/>
      <c r="AH105" s="61">
        <v>0</v>
      </c>
      <c r="AI105" s="63">
        <f t="shared" si="7"/>
        <v>5.75</v>
      </c>
      <c r="AJ105" s="64">
        <v>0.12777777777777777</v>
      </c>
      <c r="AK105" s="65">
        <f>ROUND('Scoring &amp; Payment'!G105*AJ105/4,0)</f>
        <v>871</v>
      </c>
      <c r="AL105" s="66">
        <f t="shared" si="8"/>
        <v>1.7500256174817713E-3</v>
      </c>
    </row>
    <row r="106" spans="1:38" x14ac:dyDescent="0.25">
      <c r="A106" s="40">
        <v>7260</v>
      </c>
      <c r="B106" s="1">
        <v>75306</v>
      </c>
      <c r="C106" s="3" t="s">
        <v>155</v>
      </c>
      <c r="D106" s="3" t="s">
        <v>156</v>
      </c>
      <c r="E106" s="41">
        <v>44470</v>
      </c>
      <c r="F106" s="41">
        <v>44834</v>
      </c>
      <c r="G106" s="42">
        <v>9283</v>
      </c>
      <c r="H106" s="43" t="s">
        <v>277</v>
      </c>
      <c r="I106" s="43" t="s">
        <v>277</v>
      </c>
      <c r="J106" s="43" t="s">
        <v>277</v>
      </c>
      <c r="K106" s="44" t="str">
        <f t="shared" si="6"/>
        <v>Y</v>
      </c>
      <c r="L106" s="45">
        <v>4.1394399999999996</v>
      </c>
      <c r="M106" s="46">
        <v>1</v>
      </c>
      <c r="N106" s="45">
        <v>4.1394399999999996</v>
      </c>
      <c r="O106" s="47" t="s">
        <v>283</v>
      </c>
      <c r="P106" s="47">
        <v>5</v>
      </c>
      <c r="Q106" s="46">
        <v>3.1847130000000001E-2</v>
      </c>
      <c r="R106" s="47" t="s">
        <v>283</v>
      </c>
      <c r="S106" s="47">
        <v>15</v>
      </c>
      <c r="T106" s="46">
        <v>5.5214730000000004E-2</v>
      </c>
      <c r="U106" s="47" t="s">
        <v>279</v>
      </c>
      <c r="V106" s="47">
        <v>7.5</v>
      </c>
      <c r="W106" s="46">
        <v>5.4054100000000002E-3</v>
      </c>
      <c r="X106" s="47" t="s">
        <v>283</v>
      </c>
      <c r="Y106" s="47">
        <v>5</v>
      </c>
      <c r="Z106" s="46">
        <v>1</v>
      </c>
      <c r="AA106" s="47" t="s">
        <v>283</v>
      </c>
      <c r="AB106" s="47">
        <v>5</v>
      </c>
      <c r="AC106" s="46">
        <v>1</v>
      </c>
      <c r="AD106" s="47" t="s">
        <v>283</v>
      </c>
      <c r="AE106" s="47">
        <v>5</v>
      </c>
      <c r="AG106" s="47"/>
      <c r="AH106" s="47">
        <v>0</v>
      </c>
      <c r="AI106" s="48">
        <f t="shared" si="7"/>
        <v>42.5</v>
      </c>
      <c r="AJ106" s="49">
        <v>0.94444444444444442</v>
      </c>
      <c r="AK106" s="50">
        <f>ROUND('Scoring &amp; Payment'!G106*AJ106/4,0)</f>
        <v>2192</v>
      </c>
      <c r="AL106" s="51">
        <f t="shared" si="8"/>
        <v>4.404197650424848E-3</v>
      </c>
    </row>
    <row r="107" spans="1:38" x14ac:dyDescent="0.25">
      <c r="A107" s="53" t="s">
        <v>157</v>
      </c>
      <c r="B107" s="52">
        <v>75307</v>
      </c>
      <c r="C107" s="54" t="s">
        <v>158</v>
      </c>
      <c r="D107" s="54" t="s">
        <v>43</v>
      </c>
      <c r="E107" s="55">
        <v>44470</v>
      </c>
      <c r="F107" s="55">
        <v>44834</v>
      </c>
      <c r="G107" s="56">
        <v>15021</v>
      </c>
      <c r="H107" s="57" t="s">
        <v>277</v>
      </c>
      <c r="I107" s="57" t="s">
        <v>277</v>
      </c>
      <c r="J107" s="57" t="s">
        <v>277</v>
      </c>
      <c r="K107" s="58" t="str">
        <f t="shared" si="6"/>
        <v>Y</v>
      </c>
      <c r="L107" s="59">
        <v>3.6993200000000002</v>
      </c>
      <c r="M107" s="60">
        <v>1</v>
      </c>
      <c r="N107" s="59">
        <v>3.6993200000000002</v>
      </c>
      <c r="O107" s="61" t="s">
        <v>279</v>
      </c>
      <c r="P107" s="61">
        <v>3.75</v>
      </c>
      <c r="Q107" s="60">
        <v>2.7322410000000002E-2</v>
      </c>
      <c r="R107" s="61" t="s">
        <v>283</v>
      </c>
      <c r="S107" s="61">
        <v>15</v>
      </c>
      <c r="T107" s="60">
        <v>3.8277510000000001E-2</v>
      </c>
      <c r="U107" s="61" t="s">
        <v>283</v>
      </c>
      <c r="V107" s="61">
        <v>10</v>
      </c>
      <c r="W107" s="60">
        <v>0.16666665999999999</v>
      </c>
      <c r="X107" s="61" t="s">
        <v>281</v>
      </c>
      <c r="Y107" s="61">
        <v>1.75</v>
      </c>
      <c r="Z107" s="60">
        <v>0.95200000000000007</v>
      </c>
      <c r="AA107" s="61" t="s">
        <v>279</v>
      </c>
      <c r="AB107" s="61">
        <v>3.75</v>
      </c>
      <c r="AC107" s="60">
        <v>1</v>
      </c>
      <c r="AD107" s="61" t="s">
        <v>283</v>
      </c>
      <c r="AE107" s="61">
        <v>5</v>
      </c>
      <c r="AF107" s="62"/>
      <c r="AG107" s="61"/>
      <c r="AH107" s="61">
        <v>0</v>
      </c>
      <c r="AI107" s="63">
        <f t="shared" si="7"/>
        <v>39.25</v>
      </c>
      <c r="AJ107" s="64">
        <v>0.87222222222222223</v>
      </c>
      <c r="AK107" s="65">
        <f>ROUND('Scoring &amp; Payment'!G107*AJ107/4,0)</f>
        <v>3275</v>
      </c>
      <c r="AL107" s="66">
        <f t="shared" si="8"/>
        <v>6.5801766903017238E-3</v>
      </c>
    </row>
    <row r="108" spans="1:38" x14ac:dyDescent="0.25">
      <c r="A108" s="40">
        <v>10934</v>
      </c>
      <c r="B108" s="1">
        <v>75309</v>
      </c>
      <c r="C108" s="3" t="s">
        <v>159</v>
      </c>
      <c r="D108" s="3" t="s">
        <v>160</v>
      </c>
      <c r="E108" s="41">
        <v>44470</v>
      </c>
      <c r="F108" s="41">
        <v>44834</v>
      </c>
      <c r="G108" s="42">
        <v>20959</v>
      </c>
      <c r="H108" s="43" t="s">
        <v>277</v>
      </c>
      <c r="I108" s="43" t="s">
        <v>277</v>
      </c>
      <c r="J108" s="43" t="s">
        <v>277</v>
      </c>
      <c r="K108" s="44" t="str">
        <f t="shared" ref="K108:K139" si="9">IF(OR(H108="Y",I108="Y",J108="Y"),"N","Y")</f>
        <v>Y</v>
      </c>
      <c r="L108" s="45">
        <v>4.1172800000000001</v>
      </c>
      <c r="M108" s="46">
        <v>1</v>
      </c>
      <c r="N108" s="45">
        <v>4.1172800000000001</v>
      </c>
      <c r="O108" s="47" t="s">
        <v>283</v>
      </c>
      <c r="P108" s="47">
        <v>5</v>
      </c>
      <c r="Q108" s="46">
        <v>8.2872929999999997E-2</v>
      </c>
      <c r="R108" s="47" t="s">
        <v>281</v>
      </c>
      <c r="S108" s="47">
        <v>5.25</v>
      </c>
      <c r="T108" s="46">
        <v>0.20233463000000002</v>
      </c>
      <c r="U108" s="47" t="s">
        <v>285</v>
      </c>
      <c r="V108" s="47">
        <v>0</v>
      </c>
      <c r="W108" s="46">
        <v>0.22580644</v>
      </c>
      <c r="X108" s="47" t="s">
        <v>282</v>
      </c>
      <c r="Y108" s="47">
        <v>0.75</v>
      </c>
      <c r="Z108" s="46">
        <v>0.75954198000000006</v>
      </c>
      <c r="AA108" s="47" t="s">
        <v>281</v>
      </c>
      <c r="AB108" s="47">
        <v>1.75</v>
      </c>
      <c r="AC108" s="46">
        <v>0.91197182999999993</v>
      </c>
      <c r="AD108" s="47" t="s">
        <v>281</v>
      </c>
      <c r="AE108" s="47">
        <v>1.75</v>
      </c>
      <c r="AG108" s="47"/>
      <c r="AH108" s="47">
        <v>0</v>
      </c>
      <c r="AI108" s="48">
        <f t="shared" ref="AI108:AI139" si="10">IF(K108="Y",SUM(AH108,AE108,AB108,Y108,V108,S108,P108),0)</f>
        <v>14.5</v>
      </c>
      <c r="AJ108" s="49">
        <v>0.32222222222222224</v>
      </c>
      <c r="AK108" s="50">
        <f>ROUND('Scoring &amp; Payment'!G108*AJ108/4,0)</f>
        <v>1688</v>
      </c>
      <c r="AL108" s="51">
        <f t="shared" ref="AL108:AL139" si="11">AK108/$AK$203</f>
        <v>3.3915536651081863E-3</v>
      </c>
    </row>
    <row r="109" spans="1:38" x14ac:dyDescent="0.25">
      <c r="A109" s="53">
        <v>20032</v>
      </c>
      <c r="B109" s="52">
        <v>75310</v>
      </c>
      <c r="C109" s="54" t="s">
        <v>161</v>
      </c>
      <c r="D109" s="54" t="s">
        <v>43</v>
      </c>
      <c r="E109" s="55">
        <v>44470</v>
      </c>
      <c r="F109" s="55">
        <v>44834</v>
      </c>
      <c r="G109" s="56">
        <v>22018</v>
      </c>
      <c r="H109" s="57" t="s">
        <v>277</v>
      </c>
      <c r="I109" s="57" t="s">
        <v>277</v>
      </c>
      <c r="J109" s="57" t="s">
        <v>277</v>
      </c>
      <c r="K109" s="58" t="str">
        <f t="shared" si="9"/>
        <v>Y</v>
      </c>
      <c r="L109" s="59">
        <v>3.99132</v>
      </c>
      <c r="M109" s="60">
        <v>1</v>
      </c>
      <c r="N109" s="59">
        <v>3.99132</v>
      </c>
      <c r="O109" s="61" t="s">
        <v>279</v>
      </c>
      <c r="P109" s="61">
        <v>3.75</v>
      </c>
      <c r="Q109" s="60">
        <v>3.3980570000000002E-2</v>
      </c>
      <c r="R109" s="61" t="s">
        <v>283</v>
      </c>
      <c r="S109" s="61">
        <v>15</v>
      </c>
      <c r="T109" s="60">
        <v>0.10902255</v>
      </c>
      <c r="U109" s="61" t="s">
        <v>282</v>
      </c>
      <c r="V109" s="61">
        <v>1.5</v>
      </c>
      <c r="W109" s="60">
        <v>0.21724136999999999</v>
      </c>
      <c r="X109" s="61" t="s">
        <v>282</v>
      </c>
      <c r="Y109" s="61">
        <v>0.75</v>
      </c>
      <c r="Z109" s="60">
        <v>0.97269623999999988</v>
      </c>
      <c r="AA109" s="61" t="s">
        <v>279</v>
      </c>
      <c r="AB109" s="61">
        <v>3.75</v>
      </c>
      <c r="AC109" s="60">
        <v>0.99371069000000001</v>
      </c>
      <c r="AD109" s="61" t="s">
        <v>283</v>
      </c>
      <c r="AE109" s="61">
        <v>5</v>
      </c>
      <c r="AF109" s="62"/>
      <c r="AG109" s="61"/>
      <c r="AH109" s="61">
        <v>0</v>
      </c>
      <c r="AI109" s="63">
        <f t="shared" si="10"/>
        <v>29.75</v>
      </c>
      <c r="AJ109" s="64">
        <v>0.66111111111111109</v>
      </c>
      <c r="AK109" s="65">
        <f>ROUND('Scoring &amp; Payment'!G109*AJ109/4,0)</f>
        <v>3639</v>
      </c>
      <c r="AL109" s="66">
        <f t="shared" si="11"/>
        <v>7.3115306796970913E-3</v>
      </c>
    </row>
    <row r="110" spans="1:38" x14ac:dyDescent="0.25">
      <c r="A110" s="40">
        <v>20256</v>
      </c>
      <c r="B110" s="1">
        <v>75312</v>
      </c>
      <c r="C110" s="3" t="s">
        <v>162</v>
      </c>
      <c r="D110" s="3" t="s">
        <v>45</v>
      </c>
      <c r="E110" s="41">
        <v>44470</v>
      </c>
      <c r="F110" s="41">
        <v>44834</v>
      </c>
      <c r="G110" s="42">
        <v>24923</v>
      </c>
      <c r="H110" s="43" t="s">
        <v>277</v>
      </c>
      <c r="I110" s="43" t="s">
        <v>277</v>
      </c>
      <c r="J110" s="43" t="s">
        <v>277</v>
      </c>
      <c r="K110" s="44" t="str">
        <f t="shared" si="9"/>
        <v>Y</v>
      </c>
      <c r="L110" s="45">
        <v>3.4851200000000002</v>
      </c>
      <c r="M110" s="46">
        <v>1</v>
      </c>
      <c r="N110" s="45">
        <v>3.4851200000000002</v>
      </c>
      <c r="O110" s="47" t="s">
        <v>280</v>
      </c>
      <c r="P110" s="47">
        <v>2.75</v>
      </c>
      <c r="Q110" s="46">
        <v>5.6872040000000006E-2</v>
      </c>
      <c r="R110" s="47" t="s">
        <v>280</v>
      </c>
      <c r="S110" s="47">
        <v>8.25</v>
      </c>
      <c r="T110" s="46">
        <v>5.2631569999999996E-2</v>
      </c>
      <c r="U110" s="47" t="s">
        <v>279</v>
      </c>
      <c r="V110" s="47">
        <v>7.5</v>
      </c>
      <c r="W110" s="46">
        <v>0.17094018</v>
      </c>
      <c r="X110" s="47" t="s">
        <v>281</v>
      </c>
      <c r="Y110" s="47">
        <v>1.75</v>
      </c>
      <c r="Z110" s="46">
        <v>0.72277226999999999</v>
      </c>
      <c r="AA110" s="47" t="s">
        <v>281</v>
      </c>
      <c r="AB110" s="47">
        <v>1.75</v>
      </c>
      <c r="AC110" s="46">
        <v>0.97530863999999995</v>
      </c>
      <c r="AD110" s="47" t="s">
        <v>279</v>
      </c>
      <c r="AE110" s="47">
        <v>3.75</v>
      </c>
      <c r="AG110" s="47"/>
      <c r="AH110" s="47">
        <v>0</v>
      </c>
      <c r="AI110" s="48">
        <f t="shared" si="10"/>
        <v>25.75</v>
      </c>
      <c r="AJ110" s="49">
        <v>0.57222222222222219</v>
      </c>
      <c r="AK110" s="50">
        <f>ROUND('Scoring &amp; Payment'!G110*AJ110/4,0)</f>
        <v>3565</v>
      </c>
      <c r="AL110" s="51">
        <f t="shared" si="11"/>
        <v>7.1628488247101208E-3</v>
      </c>
    </row>
    <row r="111" spans="1:38" x14ac:dyDescent="0.25">
      <c r="A111" s="53">
        <v>20248</v>
      </c>
      <c r="B111" s="52">
        <v>75313</v>
      </c>
      <c r="C111" s="54" t="s">
        <v>163</v>
      </c>
      <c r="D111" s="54" t="s">
        <v>43</v>
      </c>
      <c r="E111" s="55">
        <v>44470</v>
      </c>
      <c r="F111" s="55">
        <v>44834</v>
      </c>
      <c r="G111" s="56">
        <v>22894</v>
      </c>
      <c r="H111" s="57" t="s">
        <v>277</v>
      </c>
      <c r="I111" s="57" t="s">
        <v>277</v>
      </c>
      <c r="J111" s="57" t="s">
        <v>277</v>
      </c>
      <c r="K111" s="58" t="str">
        <f t="shared" si="9"/>
        <v>Y</v>
      </c>
      <c r="L111" s="59">
        <v>3.38449</v>
      </c>
      <c r="M111" s="60">
        <v>1</v>
      </c>
      <c r="N111" s="59">
        <v>3.38449</v>
      </c>
      <c r="O111" s="61" t="s">
        <v>280</v>
      </c>
      <c r="P111" s="61">
        <v>2.75</v>
      </c>
      <c r="Q111" s="60">
        <v>0.05</v>
      </c>
      <c r="R111" s="61" t="s">
        <v>279</v>
      </c>
      <c r="S111" s="61">
        <v>11.25</v>
      </c>
      <c r="T111" s="60">
        <v>5.8823540000000001E-2</v>
      </c>
      <c r="U111" s="61" t="s">
        <v>279</v>
      </c>
      <c r="V111" s="61">
        <v>7.5</v>
      </c>
      <c r="W111" s="60">
        <v>0.14402174000000001</v>
      </c>
      <c r="X111" s="61" t="s">
        <v>280</v>
      </c>
      <c r="Y111" s="61">
        <v>2.75</v>
      </c>
      <c r="Z111" s="60">
        <v>0.86029411999999994</v>
      </c>
      <c r="AA111" s="61" t="s">
        <v>280</v>
      </c>
      <c r="AB111" s="61">
        <v>2.75</v>
      </c>
      <c r="AC111" s="60">
        <v>0.95928753</v>
      </c>
      <c r="AD111" s="61" t="s">
        <v>280</v>
      </c>
      <c r="AE111" s="61">
        <v>2.75</v>
      </c>
      <c r="AF111" s="62"/>
      <c r="AG111" s="61"/>
      <c r="AH111" s="61">
        <v>0</v>
      </c>
      <c r="AI111" s="63">
        <f t="shared" si="10"/>
        <v>29.75</v>
      </c>
      <c r="AJ111" s="64">
        <v>0.66111111111111109</v>
      </c>
      <c r="AK111" s="65">
        <f>ROUND('Scoring &amp; Payment'!G111*AJ111/4,0)</f>
        <v>3784</v>
      </c>
      <c r="AL111" s="66">
        <f t="shared" si="11"/>
        <v>7.6028667469012897E-3</v>
      </c>
    </row>
    <row r="112" spans="1:38" x14ac:dyDescent="0.25">
      <c r="A112" s="40">
        <v>20123</v>
      </c>
      <c r="B112" s="1">
        <v>75314</v>
      </c>
      <c r="C112" s="3" t="s">
        <v>164</v>
      </c>
      <c r="D112" s="3" t="s">
        <v>125</v>
      </c>
      <c r="E112" s="41">
        <v>44470</v>
      </c>
      <c r="F112" s="41">
        <v>44834</v>
      </c>
      <c r="G112" s="42">
        <v>37560</v>
      </c>
      <c r="H112" s="43" t="s">
        <v>277</v>
      </c>
      <c r="I112" s="43" t="s">
        <v>277</v>
      </c>
      <c r="J112" s="43" t="s">
        <v>277</v>
      </c>
      <c r="K112" s="44" t="str">
        <f t="shared" si="9"/>
        <v>Y</v>
      </c>
      <c r="L112" s="45">
        <v>3.1344799999999999</v>
      </c>
      <c r="M112" s="46">
        <v>1</v>
      </c>
      <c r="N112" s="45">
        <v>3.1344799999999999</v>
      </c>
      <c r="O112" s="47" t="s">
        <v>282</v>
      </c>
      <c r="P112" s="47">
        <v>0.75</v>
      </c>
      <c r="Q112" s="46">
        <v>7.6923079999999991E-2</v>
      </c>
      <c r="R112" s="47" t="s">
        <v>281</v>
      </c>
      <c r="S112" s="47">
        <v>5.25</v>
      </c>
      <c r="T112" s="46">
        <v>2.5575399999999996E-3</v>
      </c>
      <c r="U112" s="47" t="s">
        <v>283</v>
      </c>
      <c r="V112" s="47">
        <v>10</v>
      </c>
      <c r="W112" s="46">
        <v>0.10897436000000001</v>
      </c>
      <c r="X112" s="47" t="s">
        <v>279</v>
      </c>
      <c r="Y112" s="47">
        <v>3.75</v>
      </c>
      <c r="Z112" s="46">
        <v>1</v>
      </c>
      <c r="AA112" s="47" t="s">
        <v>283</v>
      </c>
      <c r="AB112" s="47">
        <v>5</v>
      </c>
      <c r="AC112" s="46">
        <v>0.98847925999999997</v>
      </c>
      <c r="AD112" s="47" t="s">
        <v>283</v>
      </c>
      <c r="AE112" s="47">
        <v>5</v>
      </c>
      <c r="AG112" s="47"/>
      <c r="AH112" s="47">
        <v>0</v>
      </c>
      <c r="AI112" s="48">
        <f t="shared" si="10"/>
        <v>29.75</v>
      </c>
      <c r="AJ112" s="49">
        <v>0.66111111111111109</v>
      </c>
      <c r="AK112" s="50">
        <f>ROUND('Scoring &amp; Payment'!G112*AJ112/4,0)</f>
        <v>6208</v>
      </c>
      <c r="AL112" s="51">
        <f t="shared" si="11"/>
        <v>1.2473202104852855E-2</v>
      </c>
    </row>
    <row r="113" spans="1:38" x14ac:dyDescent="0.25">
      <c r="A113" s="53">
        <v>20280</v>
      </c>
      <c r="B113" s="52">
        <v>75316</v>
      </c>
      <c r="C113" s="54" t="s">
        <v>165</v>
      </c>
      <c r="D113" s="54" t="s">
        <v>45</v>
      </c>
      <c r="E113" s="55">
        <v>44470</v>
      </c>
      <c r="F113" s="55">
        <v>44834</v>
      </c>
      <c r="G113" s="56">
        <v>23756</v>
      </c>
      <c r="H113" s="57" t="s">
        <v>277</v>
      </c>
      <c r="I113" s="57" t="s">
        <v>277</v>
      </c>
      <c r="J113" s="57" t="s">
        <v>277</v>
      </c>
      <c r="K113" s="58" t="str">
        <f t="shared" si="9"/>
        <v>Y</v>
      </c>
      <c r="L113" s="59">
        <v>3.5966800000000001</v>
      </c>
      <c r="M113" s="60">
        <v>1</v>
      </c>
      <c r="N113" s="59">
        <v>3.5966800000000001</v>
      </c>
      <c r="O113" s="61" t="s">
        <v>280</v>
      </c>
      <c r="P113" s="61">
        <v>2.75</v>
      </c>
      <c r="Q113" s="60">
        <v>8.9285720000000013E-2</v>
      </c>
      <c r="R113" s="61" t="s">
        <v>282</v>
      </c>
      <c r="S113" s="61">
        <v>2.25</v>
      </c>
      <c r="T113" s="60">
        <v>0.125</v>
      </c>
      <c r="U113" s="61" t="s">
        <v>285</v>
      </c>
      <c r="V113" s="61">
        <v>0</v>
      </c>
      <c r="W113" s="60">
        <v>9.4117650000000011E-2</v>
      </c>
      <c r="X113" s="61" t="s">
        <v>283</v>
      </c>
      <c r="Y113" s="61">
        <v>5</v>
      </c>
      <c r="Z113" s="60">
        <v>0.79020979000000002</v>
      </c>
      <c r="AA113" s="61" t="s">
        <v>281</v>
      </c>
      <c r="AB113" s="61">
        <v>1.75</v>
      </c>
      <c r="AC113" s="60">
        <v>0.92580645000000006</v>
      </c>
      <c r="AD113" s="61" t="s">
        <v>281</v>
      </c>
      <c r="AE113" s="61">
        <v>1.75</v>
      </c>
      <c r="AF113" s="62"/>
      <c r="AG113" s="61"/>
      <c r="AH113" s="61">
        <v>0</v>
      </c>
      <c r="AI113" s="63">
        <f t="shared" si="10"/>
        <v>13.5</v>
      </c>
      <c r="AJ113" s="64">
        <v>0.3</v>
      </c>
      <c r="AK113" s="65">
        <f>ROUND('Scoring &amp; Payment'!G113*AJ113/4,0)</f>
        <v>1782</v>
      </c>
      <c r="AL113" s="66">
        <f t="shared" si="11"/>
        <v>3.5804198052267699E-3</v>
      </c>
    </row>
    <row r="114" spans="1:38" x14ac:dyDescent="0.25">
      <c r="A114" s="40">
        <v>20321</v>
      </c>
      <c r="B114" s="1">
        <v>75317</v>
      </c>
      <c r="C114" s="3" t="s">
        <v>166</v>
      </c>
      <c r="D114" s="3" t="s">
        <v>167</v>
      </c>
      <c r="E114" s="41">
        <v>44470</v>
      </c>
      <c r="F114" s="41">
        <v>44834</v>
      </c>
      <c r="G114" s="42">
        <v>23068</v>
      </c>
      <c r="H114" s="43" t="s">
        <v>277</v>
      </c>
      <c r="I114" s="43" t="s">
        <v>277</v>
      </c>
      <c r="J114" s="43" t="s">
        <v>277</v>
      </c>
      <c r="K114" s="44" t="str">
        <f t="shared" si="9"/>
        <v>Y</v>
      </c>
      <c r="L114" s="45">
        <v>3.9390000000000001</v>
      </c>
      <c r="M114" s="46">
        <v>1</v>
      </c>
      <c r="N114" s="45">
        <v>3.9390000000000001</v>
      </c>
      <c r="O114" s="47" t="s">
        <v>279</v>
      </c>
      <c r="P114" s="47">
        <v>3.75</v>
      </c>
      <c r="Q114" s="46">
        <v>3.5483870000000001E-2</v>
      </c>
      <c r="R114" s="47" t="s">
        <v>283</v>
      </c>
      <c r="S114" s="47">
        <v>15</v>
      </c>
      <c r="T114" s="46">
        <v>6.2499989999999998E-2</v>
      </c>
      <c r="U114" s="47" t="s">
        <v>280</v>
      </c>
      <c r="V114" s="47">
        <v>5.5</v>
      </c>
      <c r="W114" s="46">
        <v>0.14784947000000001</v>
      </c>
      <c r="X114" s="47" t="s">
        <v>280</v>
      </c>
      <c r="Y114" s="47">
        <v>2.75</v>
      </c>
      <c r="Z114" s="46">
        <v>0.98979591999999994</v>
      </c>
      <c r="AA114" s="47" t="s">
        <v>283</v>
      </c>
      <c r="AB114" s="47">
        <v>5</v>
      </c>
      <c r="AC114" s="46">
        <v>0.94484412000000007</v>
      </c>
      <c r="AD114" s="47" t="s">
        <v>280</v>
      </c>
      <c r="AE114" s="47">
        <v>2.75</v>
      </c>
      <c r="AG114" s="47"/>
      <c r="AH114" s="47">
        <v>0</v>
      </c>
      <c r="AI114" s="48">
        <f t="shared" si="10"/>
        <v>34.75</v>
      </c>
      <c r="AJ114" s="49">
        <v>0.77222222222222225</v>
      </c>
      <c r="AK114" s="50">
        <f>ROUND('Scoring &amp; Payment'!G114*AJ114/4,0)</f>
        <v>4453</v>
      </c>
      <c r="AL114" s="51">
        <f t="shared" si="11"/>
        <v>8.9470310845537644E-3</v>
      </c>
    </row>
    <row r="115" spans="1:38" x14ac:dyDescent="0.25">
      <c r="A115" s="53" t="s">
        <v>168</v>
      </c>
      <c r="B115" s="52">
        <v>75319</v>
      </c>
      <c r="C115" s="54" t="s">
        <v>169</v>
      </c>
      <c r="D115" s="54" t="s">
        <v>45</v>
      </c>
      <c r="E115" s="55">
        <v>44470</v>
      </c>
      <c r="F115" s="55">
        <v>44834</v>
      </c>
      <c r="G115" s="56">
        <v>34068</v>
      </c>
      <c r="H115" s="57" t="s">
        <v>277</v>
      </c>
      <c r="I115" s="57" t="s">
        <v>277</v>
      </c>
      <c r="J115" s="57" t="s">
        <v>278</v>
      </c>
      <c r="K115" s="58" t="str">
        <f t="shared" si="9"/>
        <v>N</v>
      </c>
      <c r="L115" s="59">
        <v>3.5771500000000001</v>
      </c>
      <c r="M115" s="60">
        <v>1</v>
      </c>
      <c r="N115" s="59">
        <v>3.5771500000000001</v>
      </c>
      <c r="O115" s="61" t="s">
        <v>284</v>
      </c>
      <c r="P115" s="61">
        <v>0</v>
      </c>
      <c r="Q115" s="60">
        <v>7.8498289999999998E-2</v>
      </c>
      <c r="R115" s="61" t="s">
        <v>284</v>
      </c>
      <c r="S115" s="61">
        <v>0</v>
      </c>
      <c r="T115" s="60">
        <v>8.2926830000000007E-2</v>
      </c>
      <c r="U115" s="61" t="s">
        <v>284</v>
      </c>
      <c r="V115" s="61">
        <v>0</v>
      </c>
      <c r="W115" s="60">
        <v>0.17966904</v>
      </c>
      <c r="X115" s="61" t="s">
        <v>284</v>
      </c>
      <c r="Y115" s="61">
        <v>0</v>
      </c>
      <c r="Z115" s="60">
        <v>0.65524625999999997</v>
      </c>
      <c r="AA115" s="61" t="s">
        <v>284</v>
      </c>
      <c r="AB115" s="61">
        <v>0</v>
      </c>
      <c r="AC115" s="60">
        <v>0.61185467999999998</v>
      </c>
      <c r="AD115" s="61" t="s">
        <v>284</v>
      </c>
      <c r="AE115" s="61">
        <v>0</v>
      </c>
      <c r="AF115" s="62"/>
      <c r="AG115" s="61"/>
      <c r="AH115" s="61">
        <v>0</v>
      </c>
      <c r="AI115" s="63">
        <f t="shared" si="10"/>
        <v>0</v>
      </c>
      <c r="AJ115" s="64">
        <v>0</v>
      </c>
      <c r="AK115" s="65">
        <f>ROUND('Scoring &amp; Payment'!G115*AJ115/4,0)</f>
        <v>0</v>
      </c>
      <c r="AL115" s="66">
        <f t="shared" si="11"/>
        <v>0</v>
      </c>
    </row>
    <row r="116" spans="1:38" x14ac:dyDescent="0.25">
      <c r="A116" s="40">
        <v>20363</v>
      </c>
      <c r="B116" s="1">
        <v>75320</v>
      </c>
      <c r="C116" s="3" t="s">
        <v>170</v>
      </c>
      <c r="D116" s="3" t="s">
        <v>171</v>
      </c>
      <c r="E116" s="41">
        <v>44470</v>
      </c>
      <c r="F116" s="41">
        <v>44834</v>
      </c>
      <c r="G116" s="42">
        <v>29621</v>
      </c>
      <c r="H116" s="43" t="s">
        <v>277</v>
      </c>
      <c r="I116" s="43" t="s">
        <v>277</v>
      </c>
      <c r="J116" s="43" t="s">
        <v>277</v>
      </c>
      <c r="K116" s="44" t="str">
        <f t="shared" si="9"/>
        <v>Y</v>
      </c>
      <c r="L116" s="45">
        <v>3.4822500000000001</v>
      </c>
      <c r="M116" s="46">
        <v>1</v>
      </c>
      <c r="N116" s="45">
        <v>3.4822500000000001</v>
      </c>
      <c r="O116" s="47" t="s">
        <v>280</v>
      </c>
      <c r="P116" s="47">
        <v>2.75</v>
      </c>
      <c r="Q116" s="46">
        <v>6.2937060000000003E-2</v>
      </c>
      <c r="R116" s="47" t="s">
        <v>280</v>
      </c>
      <c r="S116" s="47">
        <v>8.25</v>
      </c>
      <c r="T116" s="46">
        <v>7.4712649999999992E-2</v>
      </c>
      <c r="U116" s="47" t="s">
        <v>280</v>
      </c>
      <c r="V116" s="47">
        <v>5.5</v>
      </c>
      <c r="W116" s="46">
        <v>0.15217391999999999</v>
      </c>
      <c r="X116" s="47" t="s">
        <v>280</v>
      </c>
      <c r="Y116" s="47">
        <v>2.75</v>
      </c>
      <c r="Z116" s="46">
        <v>0.92098094000000008</v>
      </c>
      <c r="AA116" s="47" t="s">
        <v>280</v>
      </c>
      <c r="AB116" s="47">
        <v>2.75</v>
      </c>
      <c r="AC116" s="46">
        <v>0.98488664999999997</v>
      </c>
      <c r="AD116" s="47" t="s">
        <v>283</v>
      </c>
      <c r="AE116" s="47">
        <v>5</v>
      </c>
      <c r="AG116" s="47"/>
      <c r="AH116" s="47">
        <v>0</v>
      </c>
      <c r="AI116" s="48">
        <f t="shared" si="10"/>
        <v>27</v>
      </c>
      <c r="AJ116" s="49">
        <v>0.6</v>
      </c>
      <c r="AK116" s="50">
        <f>ROUND('Scoring &amp; Payment'!G116*AJ116/4,0)</f>
        <v>4443</v>
      </c>
      <c r="AL116" s="51">
        <f t="shared" si="11"/>
        <v>8.926938941987957E-3</v>
      </c>
    </row>
    <row r="117" spans="1:38" x14ac:dyDescent="0.25">
      <c r="A117" s="53">
        <v>20397</v>
      </c>
      <c r="B117" s="52">
        <v>75321</v>
      </c>
      <c r="C117" s="54" t="s">
        <v>172</v>
      </c>
      <c r="D117" s="54" t="s">
        <v>43</v>
      </c>
      <c r="E117" s="55">
        <v>44470</v>
      </c>
      <c r="F117" s="55">
        <v>44834</v>
      </c>
      <c r="G117" s="56">
        <v>23288</v>
      </c>
      <c r="H117" s="57" t="s">
        <v>277</v>
      </c>
      <c r="I117" s="57" t="s">
        <v>277</v>
      </c>
      <c r="J117" s="57" t="s">
        <v>277</v>
      </c>
      <c r="K117" s="58" t="str">
        <f t="shared" si="9"/>
        <v>Y</v>
      </c>
      <c r="L117" s="59">
        <v>4.0603800000000003</v>
      </c>
      <c r="M117" s="60">
        <v>1</v>
      </c>
      <c r="N117" s="59">
        <v>4.0603800000000003</v>
      </c>
      <c r="O117" s="61" t="s">
        <v>283</v>
      </c>
      <c r="P117" s="61">
        <v>5</v>
      </c>
      <c r="Q117" s="60">
        <v>7.4999990000000002E-2</v>
      </c>
      <c r="R117" s="61" t="s">
        <v>281</v>
      </c>
      <c r="S117" s="61">
        <v>5.25</v>
      </c>
      <c r="T117" s="60">
        <v>4.273503E-2</v>
      </c>
      <c r="U117" s="61" t="s">
        <v>283</v>
      </c>
      <c r="V117" s="61">
        <v>10</v>
      </c>
      <c r="W117" s="60">
        <v>0.15671642999999999</v>
      </c>
      <c r="X117" s="61" t="s">
        <v>280</v>
      </c>
      <c r="Y117" s="61">
        <v>2.75</v>
      </c>
      <c r="Z117" s="60">
        <v>0.89084507000000002</v>
      </c>
      <c r="AA117" s="61" t="s">
        <v>280</v>
      </c>
      <c r="AB117" s="61">
        <v>2.75</v>
      </c>
      <c r="AC117" s="60">
        <v>0.96091205000000002</v>
      </c>
      <c r="AD117" s="61" t="s">
        <v>280</v>
      </c>
      <c r="AE117" s="61">
        <v>2.75</v>
      </c>
      <c r="AF117" s="62"/>
      <c r="AG117" s="61"/>
      <c r="AH117" s="61">
        <v>0</v>
      </c>
      <c r="AI117" s="63">
        <f t="shared" si="10"/>
        <v>28.5</v>
      </c>
      <c r="AJ117" s="64">
        <v>0.6333333333333333</v>
      </c>
      <c r="AK117" s="65">
        <f>ROUND('Scoring &amp; Payment'!G117*AJ117/4,0)</f>
        <v>3687</v>
      </c>
      <c r="AL117" s="66">
        <f t="shared" si="11"/>
        <v>7.4079729640129637E-3</v>
      </c>
    </row>
    <row r="118" spans="1:38" x14ac:dyDescent="0.25">
      <c r="A118" s="40">
        <v>20488</v>
      </c>
      <c r="B118" s="1">
        <v>75323</v>
      </c>
      <c r="C118" s="3" t="s">
        <v>173</v>
      </c>
      <c r="D118" s="3" t="s">
        <v>60</v>
      </c>
      <c r="E118" s="41">
        <v>44470</v>
      </c>
      <c r="F118" s="41">
        <v>44834</v>
      </c>
      <c r="G118" s="42">
        <v>36345</v>
      </c>
      <c r="H118" s="43" t="s">
        <v>277</v>
      </c>
      <c r="I118" s="43" t="s">
        <v>277</v>
      </c>
      <c r="J118" s="43" t="s">
        <v>278</v>
      </c>
      <c r="K118" s="44" t="str">
        <f t="shared" si="9"/>
        <v>N</v>
      </c>
      <c r="L118" s="45">
        <v>3.2996099999999999</v>
      </c>
      <c r="M118" s="46">
        <v>1</v>
      </c>
      <c r="N118" s="45">
        <v>3.2996099999999999</v>
      </c>
      <c r="O118" s="47" t="s">
        <v>284</v>
      </c>
      <c r="P118" s="47">
        <v>0</v>
      </c>
      <c r="Q118" s="46">
        <v>8.4931509999999988E-2</v>
      </c>
      <c r="R118" s="47" t="s">
        <v>284</v>
      </c>
      <c r="S118" s="47">
        <v>0</v>
      </c>
      <c r="T118" s="46">
        <v>0.11704834</v>
      </c>
      <c r="U118" s="47" t="s">
        <v>284</v>
      </c>
      <c r="V118" s="47">
        <v>0</v>
      </c>
      <c r="W118" s="46">
        <v>0.14893617000000001</v>
      </c>
      <c r="X118" s="47" t="s">
        <v>284</v>
      </c>
      <c r="Y118" s="47">
        <v>0</v>
      </c>
      <c r="Z118" s="46">
        <v>0.69010990000000005</v>
      </c>
      <c r="AA118" s="47" t="s">
        <v>284</v>
      </c>
      <c r="AB118" s="47">
        <v>0</v>
      </c>
      <c r="AC118" s="46">
        <v>0.78415842000000002</v>
      </c>
      <c r="AD118" s="47" t="s">
        <v>284</v>
      </c>
      <c r="AE118" s="47">
        <v>0</v>
      </c>
      <c r="AG118" s="47"/>
      <c r="AH118" s="47">
        <v>0</v>
      </c>
      <c r="AI118" s="48">
        <f t="shared" si="10"/>
        <v>0</v>
      </c>
      <c r="AJ118" s="49">
        <v>0</v>
      </c>
      <c r="AK118" s="50">
        <f>ROUND('Scoring &amp; Payment'!G118*AJ118/4,0)</f>
        <v>0</v>
      </c>
      <c r="AL118" s="51">
        <f t="shared" si="11"/>
        <v>0</v>
      </c>
    </row>
    <row r="119" spans="1:38" x14ac:dyDescent="0.25">
      <c r="A119" s="53">
        <v>20503</v>
      </c>
      <c r="B119" s="52">
        <v>75324</v>
      </c>
      <c r="C119" s="54" t="s">
        <v>174</v>
      </c>
      <c r="D119" s="54" t="s">
        <v>45</v>
      </c>
      <c r="E119" s="55">
        <v>44470</v>
      </c>
      <c r="F119" s="55">
        <v>44834</v>
      </c>
      <c r="G119" s="56">
        <v>31048</v>
      </c>
      <c r="H119" s="57" t="s">
        <v>277</v>
      </c>
      <c r="I119" s="57" t="s">
        <v>277</v>
      </c>
      <c r="J119" s="57" t="s">
        <v>277</v>
      </c>
      <c r="K119" s="58" t="str">
        <f t="shared" si="9"/>
        <v>Y</v>
      </c>
      <c r="L119" s="59">
        <v>3.3912100000000001</v>
      </c>
      <c r="M119" s="60">
        <v>1</v>
      </c>
      <c r="N119" s="59">
        <v>3.3912100000000001</v>
      </c>
      <c r="O119" s="61" t="s">
        <v>280</v>
      </c>
      <c r="P119" s="61">
        <v>2.75</v>
      </c>
      <c r="Q119" s="60">
        <v>6.5420560000000003E-2</v>
      </c>
      <c r="R119" s="61" t="s">
        <v>280</v>
      </c>
      <c r="S119" s="61">
        <v>8.25</v>
      </c>
      <c r="T119" s="60">
        <v>1.6E-2</v>
      </c>
      <c r="U119" s="61" t="s">
        <v>283</v>
      </c>
      <c r="V119" s="61">
        <v>10</v>
      </c>
      <c r="W119" s="60">
        <v>0.39361701999999998</v>
      </c>
      <c r="X119" s="61" t="s">
        <v>285</v>
      </c>
      <c r="Y119" s="61">
        <v>0</v>
      </c>
      <c r="Z119" s="60">
        <v>0.65060241000000008</v>
      </c>
      <c r="AA119" s="61" t="s">
        <v>282</v>
      </c>
      <c r="AB119" s="61">
        <v>0.75</v>
      </c>
      <c r="AC119" s="60">
        <v>0.93807339000000001</v>
      </c>
      <c r="AD119" s="61" t="s">
        <v>281</v>
      </c>
      <c r="AE119" s="61">
        <v>1.75</v>
      </c>
      <c r="AF119" s="62"/>
      <c r="AG119" s="61"/>
      <c r="AH119" s="61">
        <v>0</v>
      </c>
      <c r="AI119" s="63">
        <f t="shared" si="10"/>
        <v>23.5</v>
      </c>
      <c r="AJ119" s="64">
        <v>0.52222222222222225</v>
      </c>
      <c r="AK119" s="65">
        <f>ROUND('Scoring &amp; Payment'!G119*AJ119/4,0)</f>
        <v>4053</v>
      </c>
      <c r="AL119" s="66">
        <f t="shared" si="11"/>
        <v>8.1433453819214924E-3</v>
      </c>
    </row>
    <row r="120" spans="1:38" x14ac:dyDescent="0.25">
      <c r="A120" s="40">
        <v>20511</v>
      </c>
      <c r="B120" s="1">
        <v>75325</v>
      </c>
      <c r="C120" s="3" t="s">
        <v>175</v>
      </c>
      <c r="D120" s="3" t="s">
        <v>43</v>
      </c>
      <c r="E120" s="41">
        <v>44470</v>
      </c>
      <c r="F120" s="41">
        <v>44834</v>
      </c>
      <c r="G120" s="42">
        <v>22365</v>
      </c>
      <c r="H120" s="43" t="s">
        <v>277</v>
      </c>
      <c r="I120" s="43" t="s">
        <v>277</v>
      </c>
      <c r="J120" s="43" t="s">
        <v>277</v>
      </c>
      <c r="K120" s="44" t="str">
        <f t="shared" si="9"/>
        <v>Y</v>
      </c>
      <c r="L120" s="45">
        <v>4.2634299999999996</v>
      </c>
      <c r="M120" s="46">
        <v>1</v>
      </c>
      <c r="N120" s="45">
        <v>4.2634299999999996</v>
      </c>
      <c r="O120" s="47" t="s">
        <v>283</v>
      </c>
      <c r="P120" s="47">
        <v>5</v>
      </c>
      <c r="Q120" s="46">
        <v>8.7866110000000011E-2</v>
      </c>
      <c r="R120" s="47" t="s">
        <v>282</v>
      </c>
      <c r="S120" s="47">
        <v>2.25</v>
      </c>
      <c r="T120" s="46">
        <v>8.3333340000000006E-2</v>
      </c>
      <c r="U120" s="47" t="s">
        <v>281</v>
      </c>
      <c r="V120" s="47">
        <v>3.5</v>
      </c>
      <c r="W120" s="46">
        <v>0.11032028000000001</v>
      </c>
      <c r="X120" s="47" t="s">
        <v>279</v>
      </c>
      <c r="Y120" s="47">
        <v>3.75</v>
      </c>
      <c r="Z120" s="46">
        <v>0.67918088999999993</v>
      </c>
      <c r="AA120" s="47" t="s">
        <v>282</v>
      </c>
      <c r="AB120" s="47">
        <v>0.75</v>
      </c>
      <c r="AC120" s="46">
        <v>0.89274448000000006</v>
      </c>
      <c r="AD120" s="47" t="s">
        <v>281</v>
      </c>
      <c r="AE120" s="47">
        <v>1.75</v>
      </c>
      <c r="AG120" s="47"/>
      <c r="AH120" s="47">
        <v>0</v>
      </c>
      <c r="AI120" s="48">
        <f t="shared" si="10"/>
        <v>17</v>
      </c>
      <c r="AJ120" s="49">
        <v>0.37777777777777777</v>
      </c>
      <c r="AK120" s="50">
        <f>ROUND('Scoring &amp; Payment'!G120*AJ120/4,0)</f>
        <v>2112</v>
      </c>
      <c r="AL120" s="51">
        <f t="shared" si="11"/>
        <v>4.2434605098983945E-3</v>
      </c>
    </row>
    <row r="121" spans="1:38" x14ac:dyDescent="0.25">
      <c r="A121" s="53">
        <v>20529</v>
      </c>
      <c r="B121" s="52">
        <v>75326</v>
      </c>
      <c r="C121" s="54" t="s">
        <v>176</v>
      </c>
      <c r="D121" s="54" t="s">
        <v>45</v>
      </c>
      <c r="E121" s="55">
        <v>44470</v>
      </c>
      <c r="F121" s="55">
        <v>44834</v>
      </c>
      <c r="G121" s="56">
        <v>37890</v>
      </c>
      <c r="H121" s="57" t="s">
        <v>277</v>
      </c>
      <c r="I121" s="57" t="s">
        <v>277</v>
      </c>
      <c r="J121" s="57" t="s">
        <v>277</v>
      </c>
      <c r="K121" s="58" t="str">
        <f t="shared" si="9"/>
        <v>Y</v>
      </c>
      <c r="L121" s="59">
        <v>3.2843300000000002</v>
      </c>
      <c r="M121" s="60">
        <v>1</v>
      </c>
      <c r="N121" s="59">
        <v>3.2843300000000002</v>
      </c>
      <c r="O121" s="61" t="s">
        <v>281</v>
      </c>
      <c r="P121" s="61">
        <v>1.75</v>
      </c>
      <c r="Q121" s="60">
        <v>2.3738869999999999E-2</v>
      </c>
      <c r="R121" s="61" t="s">
        <v>283</v>
      </c>
      <c r="S121" s="61">
        <v>15</v>
      </c>
      <c r="T121" s="60">
        <v>6.4814830000000004E-2</v>
      </c>
      <c r="U121" s="61" t="s">
        <v>280</v>
      </c>
      <c r="V121" s="61">
        <v>5.5</v>
      </c>
      <c r="W121" s="60">
        <v>0.15203426</v>
      </c>
      <c r="X121" s="61" t="s">
        <v>280</v>
      </c>
      <c r="Y121" s="61">
        <v>2.75</v>
      </c>
      <c r="Z121" s="60">
        <v>0.58230451999999999</v>
      </c>
      <c r="AA121" s="61" t="s">
        <v>285</v>
      </c>
      <c r="AB121" s="61">
        <v>0</v>
      </c>
      <c r="AC121" s="60">
        <v>0.61464354999999993</v>
      </c>
      <c r="AD121" s="61" t="s">
        <v>285</v>
      </c>
      <c r="AE121" s="61">
        <v>0</v>
      </c>
      <c r="AF121" s="62"/>
      <c r="AG121" s="61"/>
      <c r="AH121" s="61">
        <v>0</v>
      </c>
      <c r="AI121" s="63">
        <f t="shared" si="10"/>
        <v>25</v>
      </c>
      <c r="AJ121" s="64">
        <v>0.55555555555555558</v>
      </c>
      <c r="AK121" s="65">
        <f>ROUND('Scoring &amp; Payment'!G121*AJ121/4,0)</f>
        <v>5263</v>
      </c>
      <c r="AL121" s="66">
        <f t="shared" si="11"/>
        <v>1.0574494632384114E-2</v>
      </c>
    </row>
    <row r="122" spans="1:38" x14ac:dyDescent="0.25">
      <c r="A122" s="40">
        <v>10637</v>
      </c>
      <c r="B122" s="1">
        <v>75327</v>
      </c>
      <c r="C122" s="3" t="s">
        <v>177</v>
      </c>
      <c r="D122" s="3" t="s">
        <v>50</v>
      </c>
      <c r="E122" s="41">
        <v>44470</v>
      </c>
      <c r="F122" s="41">
        <v>44834</v>
      </c>
      <c r="G122" s="42">
        <v>7180</v>
      </c>
      <c r="H122" s="43" t="s">
        <v>277</v>
      </c>
      <c r="I122" s="43" t="s">
        <v>277</v>
      </c>
      <c r="J122" s="43" t="s">
        <v>277</v>
      </c>
      <c r="K122" s="44" t="str">
        <f t="shared" si="9"/>
        <v>Y</v>
      </c>
      <c r="L122" s="45">
        <v>2.8163100000000001</v>
      </c>
      <c r="M122" s="46">
        <v>1</v>
      </c>
      <c r="N122" s="45">
        <v>2.8163100000000001</v>
      </c>
      <c r="O122" s="47" t="s">
        <v>285</v>
      </c>
      <c r="P122" s="47">
        <v>0</v>
      </c>
      <c r="Q122" s="46">
        <v>5.6074770000000003E-2</v>
      </c>
      <c r="R122" s="47" t="s">
        <v>280</v>
      </c>
      <c r="S122" s="47">
        <v>8.25</v>
      </c>
      <c r="T122" s="46">
        <v>0.10067113000000001</v>
      </c>
      <c r="U122" s="47" t="s">
        <v>282</v>
      </c>
      <c r="V122" s="47">
        <v>1.5</v>
      </c>
      <c r="W122" s="46">
        <v>0.2</v>
      </c>
      <c r="X122" s="47" t="s">
        <v>281</v>
      </c>
      <c r="Y122" s="47">
        <v>1.75</v>
      </c>
      <c r="Z122" s="46">
        <v>0.82926829000000002</v>
      </c>
      <c r="AA122" s="47" t="s">
        <v>280</v>
      </c>
      <c r="AB122" s="47">
        <v>2.75</v>
      </c>
      <c r="AC122" s="46">
        <v>0.95652174000000001</v>
      </c>
      <c r="AD122" s="47" t="s">
        <v>280</v>
      </c>
      <c r="AE122" s="47">
        <v>2.75</v>
      </c>
      <c r="AG122" s="47"/>
      <c r="AH122" s="47">
        <v>0</v>
      </c>
      <c r="AI122" s="48">
        <f t="shared" si="10"/>
        <v>17</v>
      </c>
      <c r="AJ122" s="49">
        <v>0.37777777777777777</v>
      </c>
      <c r="AK122" s="50">
        <f>ROUND('Scoring &amp; Payment'!G122*AJ122/4,0)</f>
        <v>678</v>
      </c>
      <c r="AL122" s="51">
        <f t="shared" si="11"/>
        <v>1.3622472659617004E-3</v>
      </c>
    </row>
    <row r="123" spans="1:38" x14ac:dyDescent="0.25">
      <c r="A123" s="53">
        <v>20561</v>
      </c>
      <c r="B123" s="52">
        <v>75329</v>
      </c>
      <c r="C123" s="54" t="s">
        <v>178</v>
      </c>
      <c r="D123" s="54" t="s">
        <v>43</v>
      </c>
      <c r="E123" s="55">
        <v>44470</v>
      </c>
      <c r="F123" s="55">
        <v>44834</v>
      </c>
      <c r="G123" s="56">
        <v>30360</v>
      </c>
      <c r="H123" s="57" t="s">
        <v>277</v>
      </c>
      <c r="I123" s="57" t="s">
        <v>277</v>
      </c>
      <c r="J123" s="57" t="s">
        <v>277</v>
      </c>
      <c r="K123" s="58" t="str">
        <f t="shared" si="9"/>
        <v>Y</v>
      </c>
      <c r="L123" s="59">
        <v>3.4281700000000002</v>
      </c>
      <c r="M123" s="60">
        <v>1</v>
      </c>
      <c r="N123" s="59">
        <v>3.4281700000000002</v>
      </c>
      <c r="O123" s="61" t="s">
        <v>280</v>
      </c>
      <c r="P123" s="61">
        <v>2.75</v>
      </c>
      <c r="Q123" s="60">
        <v>2.7548200000000002E-2</v>
      </c>
      <c r="R123" s="61" t="s">
        <v>283</v>
      </c>
      <c r="S123" s="61">
        <v>15</v>
      </c>
      <c r="T123" s="60">
        <v>8.8145909999999994E-2</v>
      </c>
      <c r="U123" s="61" t="s">
        <v>281</v>
      </c>
      <c r="V123" s="61">
        <v>3.5</v>
      </c>
      <c r="W123" s="60">
        <v>0.17866003999999999</v>
      </c>
      <c r="X123" s="61" t="s">
        <v>281</v>
      </c>
      <c r="Y123" s="61">
        <v>1.75</v>
      </c>
      <c r="Z123" s="60">
        <v>1</v>
      </c>
      <c r="AA123" s="61" t="s">
        <v>283</v>
      </c>
      <c r="AB123" s="61">
        <v>5</v>
      </c>
      <c r="AC123" s="60">
        <v>1</v>
      </c>
      <c r="AD123" s="61" t="s">
        <v>283</v>
      </c>
      <c r="AE123" s="61">
        <v>5</v>
      </c>
      <c r="AF123" s="62"/>
      <c r="AG123" s="61"/>
      <c r="AH123" s="61">
        <v>0</v>
      </c>
      <c r="AI123" s="63">
        <f t="shared" si="10"/>
        <v>33</v>
      </c>
      <c r="AJ123" s="64">
        <v>0.73333333333333328</v>
      </c>
      <c r="AK123" s="65">
        <f>ROUND('Scoring &amp; Payment'!G123*AJ123/4,0)</f>
        <v>5566</v>
      </c>
      <c r="AL123" s="66">
        <f t="shared" si="11"/>
        <v>1.1183286552128059E-2</v>
      </c>
    </row>
    <row r="124" spans="1:38" x14ac:dyDescent="0.25">
      <c r="A124" s="40">
        <v>6080</v>
      </c>
      <c r="B124" s="1">
        <v>75330</v>
      </c>
      <c r="C124" s="3" t="s">
        <v>179</v>
      </c>
      <c r="D124" s="3" t="s">
        <v>60</v>
      </c>
      <c r="E124" s="41">
        <v>44470</v>
      </c>
      <c r="F124" s="41">
        <v>44834</v>
      </c>
      <c r="G124" s="42">
        <v>28031</v>
      </c>
      <c r="H124" s="43" t="s">
        <v>277</v>
      </c>
      <c r="I124" s="43" t="s">
        <v>277</v>
      </c>
      <c r="J124" s="43" t="s">
        <v>277</v>
      </c>
      <c r="K124" s="44" t="str">
        <f t="shared" si="9"/>
        <v>Y</v>
      </c>
      <c r="L124" s="45">
        <v>3.3265500000000001</v>
      </c>
      <c r="M124" s="46">
        <v>1</v>
      </c>
      <c r="N124" s="45">
        <v>3.3265500000000001</v>
      </c>
      <c r="O124" s="47" t="s">
        <v>281</v>
      </c>
      <c r="P124" s="47">
        <v>1.75</v>
      </c>
      <c r="Q124" s="46">
        <v>5.3968249999999995E-2</v>
      </c>
      <c r="R124" s="47" t="s">
        <v>280</v>
      </c>
      <c r="S124" s="47">
        <v>8.25</v>
      </c>
      <c r="T124" s="46">
        <v>8.2822069999999998E-2</v>
      </c>
      <c r="U124" s="47" t="s">
        <v>281</v>
      </c>
      <c r="V124" s="47">
        <v>3.5</v>
      </c>
      <c r="W124" s="46">
        <v>0.17507419999999999</v>
      </c>
      <c r="X124" s="47" t="s">
        <v>281</v>
      </c>
      <c r="Y124" s="47">
        <v>1.75</v>
      </c>
      <c r="Z124" s="46">
        <v>0.72849463000000003</v>
      </c>
      <c r="AA124" s="47" t="s">
        <v>281</v>
      </c>
      <c r="AB124" s="47">
        <v>1.75</v>
      </c>
      <c r="AC124" s="46">
        <v>0.77377892000000004</v>
      </c>
      <c r="AD124" s="47" t="s">
        <v>285</v>
      </c>
      <c r="AE124" s="47">
        <v>0</v>
      </c>
      <c r="AG124" s="47"/>
      <c r="AH124" s="47">
        <v>0</v>
      </c>
      <c r="AI124" s="48">
        <f t="shared" si="10"/>
        <v>17</v>
      </c>
      <c r="AJ124" s="49">
        <v>0.37777777777777777</v>
      </c>
      <c r="AK124" s="50">
        <f>ROUND('Scoring &amp; Payment'!G124*AJ124/4,0)</f>
        <v>2647</v>
      </c>
      <c r="AL124" s="51">
        <f t="shared" si="11"/>
        <v>5.3183901371690575E-3</v>
      </c>
    </row>
    <row r="125" spans="1:38" x14ac:dyDescent="0.25">
      <c r="A125" s="53">
        <v>20553</v>
      </c>
      <c r="B125" s="52">
        <v>75331</v>
      </c>
      <c r="C125" s="54" t="s">
        <v>180</v>
      </c>
      <c r="D125" s="54" t="s">
        <v>133</v>
      </c>
      <c r="E125" s="55">
        <v>44470</v>
      </c>
      <c r="F125" s="55">
        <v>44834</v>
      </c>
      <c r="G125" s="56">
        <v>21188</v>
      </c>
      <c r="H125" s="57" t="s">
        <v>277</v>
      </c>
      <c r="I125" s="57" t="s">
        <v>277</v>
      </c>
      <c r="J125" s="57" t="s">
        <v>277</v>
      </c>
      <c r="K125" s="58" t="str">
        <f t="shared" si="9"/>
        <v>Y</v>
      </c>
      <c r="L125" s="59">
        <v>3.3602300000000001</v>
      </c>
      <c r="M125" s="60">
        <v>1</v>
      </c>
      <c r="N125" s="59">
        <v>3.3602300000000001</v>
      </c>
      <c r="O125" s="61" t="s">
        <v>281</v>
      </c>
      <c r="P125" s="61">
        <v>1.75</v>
      </c>
      <c r="Q125" s="60">
        <v>0.11682242000000001</v>
      </c>
      <c r="R125" s="61" t="s">
        <v>285</v>
      </c>
      <c r="S125" s="61">
        <v>0</v>
      </c>
      <c r="T125" s="60">
        <v>0.10041842000000001</v>
      </c>
      <c r="U125" s="61" t="s">
        <v>282</v>
      </c>
      <c r="V125" s="61">
        <v>1.5</v>
      </c>
      <c r="W125" s="60">
        <v>0.10483871</v>
      </c>
      <c r="X125" s="61" t="s">
        <v>279</v>
      </c>
      <c r="Y125" s="61">
        <v>3.75</v>
      </c>
      <c r="Z125" s="60">
        <v>0.97426469999999998</v>
      </c>
      <c r="AA125" s="61" t="s">
        <v>279</v>
      </c>
      <c r="AB125" s="61">
        <v>3.75</v>
      </c>
      <c r="AC125" s="60">
        <v>0.97297297000000005</v>
      </c>
      <c r="AD125" s="61" t="s">
        <v>279</v>
      </c>
      <c r="AE125" s="61">
        <v>3.75</v>
      </c>
      <c r="AF125" s="62"/>
      <c r="AG125" s="61"/>
      <c r="AH125" s="61">
        <v>0</v>
      </c>
      <c r="AI125" s="63">
        <f t="shared" si="10"/>
        <v>14.5</v>
      </c>
      <c r="AJ125" s="64">
        <v>0.32222222222222224</v>
      </c>
      <c r="AK125" s="65">
        <f>ROUND('Scoring &amp; Payment'!G125*AJ125/4,0)</f>
        <v>1707</v>
      </c>
      <c r="AL125" s="66">
        <f t="shared" si="11"/>
        <v>3.4297287359832192E-3</v>
      </c>
    </row>
    <row r="126" spans="1:38" x14ac:dyDescent="0.25">
      <c r="A126" s="40">
        <v>10702</v>
      </c>
      <c r="B126" s="1">
        <v>75332</v>
      </c>
      <c r="C126" s="3" t="s">
        <v>181</v>
      </c>
      <c r="D126" s="3" t="s">
        <v>45</v>
      </c>
      <c r="E126" s="41">
        <v>44470</v>
      </c>
      <c r="F126" s="41">
        <v>44834</v>
      </c>
      <c r="G126" s="42">
        <v>38054</v>
      </c>
      <c r="H126" s="43" t="s">
        <v>277</v>
      </c>
      <c r="I126" s="43" t="s">
        <v>277</v>
      </c>
      <c r="J126" s="43" t="s">
        <v>278</v>
      </c>
      <c r="K126" s="44" t="str">
        <f t="shared" si="9"/>
        <v>N</v>
      </c>
      <c r="L126" s="45">
        <v>3.1884999999999999</v>
      </c>
      <c r="M126" s="46">
        <v>1</v>
      </c>
      <c r="N126" s="45">
        <v>3.1884999999999999</v>
      </c>
      <c r="O126" s="47" t="s">
        <v>284</v>
      </c>
      <c r="P126" s="47">
        <v>0</v>
      </c>
      <c r="Q126" s="46">
        <v>0.1324921</v>
      </c>
      <c r="R126" s="47" t="s">
        <v>284</v>
      </c>
      <c r="S126" s="47">
        <v>0</v>
      </c>
      <c r="T126" s="46">
        <v>8.3129579999999995E-2</v>
      </c>
      <c r="U126" s="47" t="s">
        <v>284</v>
      </c>
      <c r="V126" s="47">
        <v>0</v>
      </c>
      <c r="W126" s="46">
        <v>0.17002236000000001</v>
      </c>
      <c r="X126" s="47" t="s">
        <v>284</v>
      </c>
      <c r="Y126" s="47">
        <v>0</v>
      </c>
      <c r="Z126" s="46">
        <v>0.87311828000000002</v>
      </c>
      <c r="AA126" s="47" t="s">
        <v>284</v>
      </c>
      <c r="AB126" s="47">
        <v>0</v>
      </c>
      <c r="AC126" s="46">
        <v>0.77906976999999999</v>
      </c>
      <c r="AD126" s="47" t="s">
        <v>284</v>
      </c>
      <c r="AE126" s="47">
        <v>0</v>
      </c>
      <c r="AG126" s="47"/>
      <c r="AH126" s="47">
        <v>0</v>
      </c>
      <c r="AI126" s="48">
        <f t="shared" si="10"/>
        <v>0</v>
      </c>
      <c r="AJ126" s="49">
        <v>0</v>
      </c>
      <c r="AK126" s="50">
        <f>ROUND('Scoring &amp; Payment'!G126*AJ126/4,0)</f>
        <v>0</v>
      </c>
      <c r="AL126" s="51">
        <f t="shared" si="11"/>
        <v>0</v>
      </c>
    </row>
    <row r="127" spans="1:38" x14ac:dyDescent="0.25">
      <c r="A127" s="53">
        <v>8417</v>
      </c>
      <c r="B127" s="52">
        <v>75333</v>
      </c>
      <c r="C127" s="54" t="s">
        <v>182</v>
      </c>
      <c r="D127" s="54" t="s">
        <v>43</v>
      </c>
      <c r="E127" s="55">
        <v>44769</v>
      </c>
      <c r="F127" s="55">
        <v>44834</v>
      </c>
      <c r="G127" s="56">
        <v>21917</v>
      </c>
      <c r="H127" s="57" t="s">
        <v>277</v>
      </c>
      <c r="I127" s="57" t="s">
        <v>277</v>
      </c>
      <c r="J127" s="57" t="s">
        <v>277</v>
      </c>
      <c r="K127" s="58" t="str">
        <f t="shared" si="9"/>
        <v>Y</v>
      </c>
      <c r="L127" s="59">
        <v>3.6388699999999998</v>
      </c>
      <c r="M127" s="60">
        <v>1</v>
      </c>
      <c r="N127" s="59">
        <v>3.6388699999999998</v>
      </c>
      <c r="O127" s="61" t="s">
        <v>279</v>
      </c>
      <c r="P127" s="61">
        <v>3.75</v>
      </c>
      <c r="Q127" s="60">
        <v>5.1181089999999999E-2</v>
      </c>
      <c r="R127" s="61" t="s">
        <v>279</v>
      </c>
      <c r="S127" s="61">
        <v>11.25</v>
      </c>
      <c r="T127" s="60">
        <v>6.0483870000000002E-2</v>
      </c>
      <c r="U127" s="61" t="s">
        <v>280</v>
      </c>
      <c r="V127" s="61">
        <v>5.5</v>
      </c>
      <c r="W127" s="60">
        <v>0.10174416999999999</v>
      </c>
      <c r="X127" s="61" t="s">
        <v>279</v>
      </c>
      <c r="Y127" s="61">
        <v>3.75</v>
      </c>
      <c r="Z127" s="60">
        <v>0.92592591999999996</v>
      </c>
      <c r="AA127" s="61" t="s">
        <v>280</v>
      </c>
      <c r="AB127" s="61">
        <v>2.75</v>
      </c>
      <c r="AC127" s="60">
        <v>0.96457766000000011</v>
      </c>
      <c r="AD127" s="61" t="s">
        <v>280</v>
      </c>
      <c r="AE127" s="61">
        <v>2.75</v>
      </c>
      <c r="AF127" s="62"/>
      <c r="AG127" s="61"/>
      <c r="AH127" s="61">
        <v>0</v>
      </c>
      <c r="AI127" s="63">
        <f t="shared" si="10"/>
        <v>29.75</v>
      </c>
      <c r="AJ127" s="64">
        <v>0.66111111111111109</v>
      </c>
      <c r="AK127" s="65">
        <f>ROUND('Scoring &amp; Payment'!G127*AJ127/4,0)</f>
        <v>3622</v>
      </c>
      <c r="AL127" s="66">
        <f t="shared" si="11"/>
        <v>7.2773740373352196E-3</v>
      </c>
    </row>
    <row r="128" spans="1:38" x14ac:dyDescent="0.25">
      <c r="A128" s="40">
        <v>9910</v>
      </c>
      <c r="B128" s="1">
        <v>75334</v>
      </c>
      <c r="C128" s="3" t="s">
        <v>183</v>
      </c>
      <c r="D128" s="3" t="s">
        <v>43</v>
      </c>
      <c r="E128" s="41">
        <v>44769</v>
      </c>
      <c r="F128" s="41">
        <v>44834</v>
      </c>
      <c r="G128" s="42">
        <v>25428</v>
      </c>
      <c r="H128" s="43" t="s">
        <v>277</v>
      </c>
      <c r="I128" s="43" t="s">
        <v>277</v>
      </c>
      <c r="J128" s="43" t="s">
        <v>277</v>
      </c>
      <c r="K128" s="44" t="str">
        <f t="shared" si="9"/>
        <v>Y</v>
      </c>
      <c r="L128" s="45">
        <v>3.7111900000000002</v>
      </c>
      <c r="M128" s="46">
        <v>1</v>
      </c>
      <c r="N128" s="45">
        <v>3.7111900000000002</v>
      </c>
      <c r="O128" s="47" t="s">
        <v>279</v>
      </c>
      <c r="P128" s="47">
        <v>3.75</v>
      </c>
      <c r="Q128" s="46">
        <v>5.6451609999999999E-2</v>
      </c>
      <c r="R128" s="47" t="s">
        <v>280</v>
      </c>
      <c r="S128" s="47">
        <v>8.25</v>
      </c>
      <c r="T128" s="46">
        <v>8.3333340000000006E-2</v>
      </c>
      <c r="U128" s="47" t="s">
        <v>281</v>
      </c>
      <c r="V128" s="47">
        <v>3.5</v>
      </c>
      <c r="W128" s="46">
        <v>0.17812500000000001</v>
      </c>
      <c r="X128" s="47" t="s">
        <v>281</v>
      </c>
      <c r="Y128" s="47">
        <v>1.75</v>
      </c>
      <c r="Z128" s="46">
        <v>0.92901235999999998</v>
      </c>
      <c r="AA128" s="47" t="s">
        <v>280</v>
      </c>
      <c r="AB128" s="47">
        <v>2.75</v>
      </c>
      <c r="AC128" s="46">
        <v>0.96264368</v>
      </c>
      <c r="AD128" s="47" t="s">
        <v>280</v>
      </c>
      <c r="AE128" s="47">
        <v>2.75</v>
      </c>
      <c r="AG128" s="47"/>
      <c r="AH128" s="47">
        <v>0</v>
      </c>
      <c r="AI128" s="48">
        <f t="shared" si="10"/>
        <v>22.75</v>
      </c>
      <c r="AJ128" s="49">
        <v>0.50555555555555554</v>
      </c>
      <c r="AK128" s="50">
        <f>ROUND('Scoring &amp; Payment'!G128*AJ128/4,0)</f>
        <v>3214</v>
      </c>
      <c r="AL128" s="51">
        <f t="shared" si="11"/>
        <v>6.4576146206503024E-3</v>
      </c>
    </row>
    <row r="129" spans="1:38" x14ac:dyDescent="0.25">
      <c r="A129" s="53">
        <v>6221</v>
      </c>
      <c r="B129" s="52">
        <v>75335</v>
      </c>
      <c r="C129" s="54" t="s">
        <v>184</v>
      </c>
      <c r="D129" s="54" t="s">
        <v>43</v>
      </c>
      <c r="E129" s="55">
        <v>44470</v>
      </c>
      <c r="F129" s="55">
        <v>44834</v>
      </c>
      <c r="G129" s="56">
        <v>9840</v>
      </c>
      <c r="H129" s="57" t="s">
        <v>277</v>
      </c>
      <c r="I129" s="57" t="s">
        <v>277</v>
      </c>
      <c r="J129" s="57" t="s">
        <v>278</v>
      </c>
      <c r="K129" s="58" t="str">
        <f t="shared" si="9"/>
        <v>N</v>
      </c>
      <c r="L129" s="59">
        <v>3.6592899999999999</v>
      </c>
      <c r="M129" s="60">
        <v>1</v>
      </c>
      <c r="N129" s="59">
        <v>3.6592899999999999</v>
      </c>
      <c r="O129" s="61" t="s">
        <v>284</v>
      </c>
      <c r="P129" s="61">
        <v>0</v>
      </c>
      <c r="Q129" s="60">
        <v>0.12765959000000002</v>
      </c>
      <c r="R129" s="61" t="s">
        <v>284</v>
      </c>
      <c r="S129" s="61">
        <v>0</v>
      </c>
      <c r="T129" s="60">
        <v>3.1055899999999997E-2</v>
      </c>
      <c r="U129" s="61" t="s">
        <v>284</v>
      </c>
      <c r="V129" s="61">
        <v>0</v>
      </c>
      <c r="W129" s="60">
        <v>0.12941176000000001</v>
      </c>
      <c r="X129" s="61" t="s">
        <v>284</v>
      </c>
      <c r="Y129" s="61">
        <v>0</v>
      </c>
      <c r="Z129" s="60">
        <v>0.87931036000000007</v>
      </c>
      <c r="AA129" s="61" t="s">
        <v>284</v>
      </c>
      <c r="AB129" s="61">
        <v>0</v>
      </c>
      <c r="AC129" s="60">
        <v>0.94915254000000004</v>
      </c>
      <c r="AD129" s="61" t="s">
        <v>284</v>
      </c>
      <c r="AE129" s="61">
        <v>0</v>
      </c>
      <c r="AF129" s="62"/>
      <c r="AG129" s="61"/>
      <c r="AH129" s="61">
        <v>0</v>
      </c>
      <c r="AI129" s="63">
        <f t="shared" si="10"/>
        <v>0</v>
      </c>
      <c r="AJ129" s="64">
        <v>0</v>
      </c>
      <c r="AK129" s="65">
        <f>ROUND('Scoring &amp; Payment'!G129*AJ129/4,0)</f>
        <v>0</v>
      </c>
      <c r="AL129" s="66">
        <f t="shared" si="11"/>
        <v>0</v>
      </c>
    </row>
    <row r="130" spans="1:38" x14ac:dyDescent="0.25">
      <c r="A130" s="40">
        <v>20602</v>
      </c>
      <c r="B130" s="1">
        <v>75336</v>
      </c>
      <c r="C130" s="3" t="s">
        <v>185</v>
      </c>
      <c r="D130" s="3" t="s">
        <v>186</v>
      </c>
      <c r="E130" s="41">
        <v>44470</v>
      </c>
      <c r="F130" s="41">
        <v>44834</v>
      </c>
      <c r="G130" s="42">
        <v>23592</v>
      </c>
      <c r="H130" s="43" t="s">
        <v>277</v>
      </c>
      <c r="I130" s="43" t="s">
        <v>277</v>
      </c>
      <c r="J130" s="43" t="s">
        <v>277</v>
      </c>
      <c r="K130" s="44" t="str">
        <f t="shared" si="9"/>
        <v>Y</v>
      </c>
      <c r="L130" s="45">
        <v>4.7698200000000002</v>
      </c>
      <c r="M130" s="46">
        <v>1</v>
      </c>
      <c r="N130" s="45">
        <v>4.7698200000000002</v>
      </c>
      <c r="O130" s="47" t="s">
        <v>283</v>
      </c>
      <c r="P130" s="47">
        <v>5</v>
      </c>
      <c r="Q130" s="46">
        <v>3.5460989999999998E-2</v>
      </c>
      <c r="R130" s="47" t="s">
        <v>283</v>
      </c>
      <c r="S130" s="47">
        <v>15</v>
      </c>
      <c r="T130" s="46">
        <v>1.294498E-2</v>
      </c>
      <c r="U130" s="47" t="s">
        <v>283</v>
      </c>
      <c r="V130" s="47">
        <v>10</v>
      </c>
      <c r="W130" s="46">
        <v>9.1145840000000006E-2</v>
      </c>
      <c r="X130" s="47" t="s">
        <v>283</v>
      </c>
      <c r="Y130" s="47">
        <v>5</v>
      </c>
      <c r="Z130" s="46">
        <v>0.85532995999999994</v>
      </c>
      <c r="AA130" s="47" t="s">
        <v>280</v>
      </c>
      <c r="AB130" s="47">
        <v>2.75</v>
      </c>
      <c r="AC130" s="46">
        <v>0.98004987999999993</v>
      </c>
      <c r="AD130" s="47" t="s">
        <v>279</v>
      </c>
      <c r="AE130" s="47">
        <v>3.75</v>
      </c>
      <c r="AG130" s="47"/>
      <c r="AH130" s="47">
        <v>0</v>
      </c>
      <c r="AI130" s="48">
        <f t="shared" si="10"/>
        <v>41.5</v>
      </c>
      <c r="AJ130" s="49">
        <v>0.92222222222222228</v>
      </c>
      <c r="AK130" s="50">
        <f>ROUND('Scoring &amp; Payment'!G130*AJ130/4,0)</f>
        <v>5439</v>
      </c>
      <c r="AL130" s="51">
        <f t="shared" si="11"/>
        <v>1.0928116341542313E-2</v>
      </c>
    </row>
    <row r="131" spans="1:38" x14ac:dyDescent="0.25">
      <c r="A131" s="53">
        <v>10660</v>
      </c>
      <c r="B131" s="52">
        <v>75337</v>
      </c>
      <c r="C131" s="54" t="s">
        <v>187</v>
      </c>
      <c r="D131" s="54" t="s">
        <v>125</v>
      </c>
      <c r="E131" s="55">
        <v>44470</v>
      </c>
      <c r="F131" s="55">
        <v>44834</v>
      </c>
      <c r="G131" s="56">
        <v>46328</v>
      </c>
      <c r="H131" s="57" t="s">
        <v>277</v>
      </c>
      <c r="I131" s="57" t="s">
        <v>277</v>
      </c>
      <c r="J131" s="57" t="s">
        <v>278</v>
      </c>
      <c r="K131" s="58" t="str">
        <f t="shared" si="9"/>
        <v>N</v>
      </c>
      <c r="L131" s="59">
        <v>3.66873</v>
      </c>
      <c r="M131" s="60">
        <v>1</v>
      </c>
      <c r="N131" s="59">
        <v>3.66873</v>
      </c>
      <c r="O131" s="61" t="s">
        <v>284</v>
      </c>
      <c r="P131" s="61">
        <v>0</v>
      </c>
      <c r="Q131" s="60">
        <v>7.6470589999999991E-2</v>
      </c>
      <c r="R131" s="61" t="s">
        <v>284</v>
      </c>
      <c r="S131" s="61">
        <v>0</v>
      </c>
      <c r="T131" s="60">
        <v>5.802707E-2</v>
      </c>
      <c r="U131" s="61" t="s">
        <v>284</v>
      </c>
      <c r="V131" s="61">
        <v>0</v>
      </c>
      <c r="W131" s="60">
        <v>0.13821139000000002</v>
      </c>
      <c r="X131" s="61" t="s">
        <v>284</v>
      </c>
      <c r="Y131" s="61">
        <v>0</v>
      </c>
      <c r="Z131" s="60">
        <v>0.88447653999999998</v>
      </c>
      <c r="AA131" s="61" t="s">
        <v>284</v>
      </c>
      <c r="AB131" s="61">
        <v>0</v>
      </c>
      <c r="AC131" s="60">
        <v>0.93470789999999992</v>
      </c>
      <c r="AD131" s="61" t="s">
        <v>284</v>
      </c>
      <c r="AE131" s="61">
        <v>0</v>
      </c>
      <c r="AF131" s="62"/>
      <c r="AG131" s="61"/>
      <c r="AH131" s="61">
        <v>0</v>
      </c>
      <c r="AI131" s="63">
        <f t="shared" si="10"/>
        <v>0</v>
      </c>
      <c r="AJ131" s="64">
        <v>0</v>
      </c>
      <c r="AK131" s="65">
        <f>ROUND('Scoring &amp; Payment'!G131*AJ131/4,0)</f>
        <v>0</v>
      </c>
      <c r="AL131" s="66">
        <f t="shared" si="11"/>
        <v>0</v>
      </c>
    </row>
    <row r="132" spans="1:38" x14ac:dyDescent="0.25">
      <c r="A132" s="40">
        <v>20628</v>
      </c>
      <c r="B132" s="1">
        <v>75338</v>
      </c>
      <c r="C132" s="3" t="s">
        <v>188</v>
      </c>
      <c r="D132" s="3" t="s">
        <v>171</v>
      </c>
      <c r="E132" s="41">
        <v>44470</v>
      </c>
      <c r="F132" s="41">
        <v>44834</v>
      </c>
      <c r="G132" s="42">
        <v>14650</v>
      </c>
      <c r="H132" s="43" t="s">
        <v>277</v>
      </c>
      <c r="I132" s="43" t="s">
        <v>277</v>
      </c>
      <c r="J132" s="43" t="s">
        <v>277</v>
      </c>
      <c r="K132" s="44" t="str">
        <f t="shared" si="9"/>
        <v>Y</v>
      </c>
      <c r="L132" s="45">
        <v>3.5095900000000002</v>
      </c>
      <c r="M132" s="46">
        <v>1</v>
      </c>
      <c r="N132" s="45">
        <v>3.5095900000000002</v>
      </c>
      <c r="O132" s="47" t="s">
        <v>280</v>
      </c>
      <c r="P132" s="47">
        <v>2.75</v>
      </c>
      <c r="Q132" s="46">
        <v>3.3112580000000003E-2</v>
      </c>
      <c r="R132" s="47" t="s">
        <v>283</v>
      </c>
      <c r="S132" s="47">
        <v>15</v>
      </c>
      <c r="T132" s="46">
        <v>7.389163E-2</v>
      </c>
      <c r="U132" s="47" t="s">
        <v>280</v>
      </c>
      <c r="V132" s="47">
        <v>5.5</v>
      </c>
      <c r="W132" s="46">
        <v>0.24154589000000001</v>
      </c>
      <c r="X132" s="47" t="s">
        <v>282</v>
      </c>
      <c r="Y132" s="47">
        <v>0.75</v>
      </c>
      <c r="Z132" s="46">
        <v>1</v>
      </c>
      <c r="AA132" s="47" t="s">
        <v>283</v>
      </c>
      <c r="AB132" s="47">
        <v>5</v>
      </c>
      <c r="AC132" s="46">
        <v>0.99581590000000009</v>
      </c>
      <c r="AD132" s="47" t="s">
        <v>283</v>
      </c>
      <c r="AE132" s="47">
        <v>5</v>
      </c>
      <c r="AG132" s="47"/>
      <c r="AH132" s="47">
        <v>0</v>
      </c>
      <c r="AI132" s="48">
        <f t="shared" si="10"/>
        <v>34</v>
      </c>
      <c r="AJ132" s="49">
        <v>0.75555555555555554</v>
      </c>
      <c r="AK132" s="50">
        <f>ROUND('Scoring &amp; Payment'!G132*AJ132/4,0)</f>
        <v>2767</v>
      </c>
      <c r="AL132" s="51">
        <f t="shared" si="11"/>
        <v>5.5594958479587391E-3</v>
      </c>
    </row>
    <row r="133" spans="1:38" x14ac:dyDescent="0.25">
      <c r="A133" s="53">
        <v>9688</v>
      </c>
      <c r="B133" s="52">
        <v>75339</v>
      </c>
      <c r="C133" s="54" t="s">
        <v>189</v>
      </c>
      <c r="D133" s="54" t="s">
        <v>75</v>
      </c>
      <c r="E133" s="55">
        <v>44470</v>
      </c>
      <c r="F133" s="55">
        <v>44834</v>
      </c>
      <c r="G133" s="56">
        <v>47297</v>
      </c>
      <c r="H133" s="57" t="s">
        <v>277</v>
      </c>
      <c r="I133" s="57" t="s">
        <v>277</v>
      </c>
      <c r="J133" s="57" t="s">
        <v>277</v>
      </c>
      <c r="K133" s="58" t="str">
        <f t="shared" si="9"/>
        <v>Y</v>
      </c>
      <c r="L133" s="59">
        <v>3.7811300000000001</v>
      </c>
      <c r="M133" s="60">
        <v>1</v>
      </c>
      <c r="N133" s="59">
        <v>3.7811300000000001</v>
      </c>
      <c r="O133" s="61" t="s">
        <v>279</v>
      </c>
      <c r="P133" s="61">
        <v>3.75</v>
      </c>
      <c r="Q133" s="60">
        <v>9.0551180000000009E-2</v>
      </c>
      <c r="R133" s="61" t="s">
        <v>282</v>
      </c>
      <c r="S133" s="61">
        <v>2.25</v>
      </c>
      <c r="T133" s="60">
        <v>9.4570929999999997E-2</v>
      </c>
      <c r="U133" s="61" t="s">
        <v>282</v>
      </c>
      <c r="V133" s="61">
        <v>1.5</v>
      </c>
      <c r="W133" s="60">
        <v>0.155</v>
      </c>
      <c r="X133" s="61" t="s">
        <v>280</v>
      </c>
      <c r="Y133" s="61">
        <v>2.75</v>
      </c>
      <c r="Z133" s="60">
        <v>0.64659272000000001</v>
      </c>
      <c r="AA133" s="61" t="s">
        <v>282</v>
      </c>
      <c r="AB133" s="61">
        <v>0.75</v>
      </c>
      <c r="AC133" s="60">
        <v>0.91592920000000011</v>
      </c>
      <c r="AD133" s="61" t="s">
        <v>281</v>
      </c>
      <c r="AE133" s="61">
        <v>1.75</v>
      </c>
      <c r="AF133" s="62"/>
      <c r="AG133" s="61"/>
      <c r="AH133" s="61">
        <v>0</v>
      </c>
      <c r="AI133" s="63">
        <f t="shared" si="10"/>
        <v>12.75</v>
      </c>
      <c r="AJ133" s="64">
        <v>0.28333333333333333</v>
      </c>
      <c r="AK133" s="65">
        <f>ROUND('Scoring &amp; Payment'!G133*AJ133/4,0)</f>
        <v>3350</v>
      </c>
      <c r="AL133" s="66">
        <f t="shared" si="11"/>
        <v>6.7308677595452745E-3</v>
      </c>
    </row>
    <row r="134" spans="1:38" x14ac:dyDescent="0.25">
      <c r="A134" s="40">
        <v>8813</v>
      </c>
      <c r="B134" s="1">
        <v>75340</v>
      </c>
      <c r="C134" s="3" t="s">
        <v>190</v>
      </c>
      <c r="D134" s="3" t="s">
        <v>43</v>
      </c>
      <c r="E134" s="41">
        <v>43374</v>
      </c>
      <c r="F134" s="41">
        <v>43738</v>
      </c>
      <c r="G134" s="42">
        <v>12005</v>
      </c>
      <c r="H134" s="43" t="s">
        <v>277</v>
      </c>
      <c r="I134" s="43" t="s">
        <v>278</v>
      </c>
      <c r="J134" s="43" t="s">
        <v>277</v>
      </c>
      <c r="K134" s="44" t="str">
        <f t="shared" si="9"/>
        <v>N</v>
      </c>
      <c r="L134" s="45">
        <v>0</v>
      </c>
      <c r="M134" s="46">
        <v>0</v>
      </c>
      <c r="N134" s="45">
        <v>0</v>
      </c>
      <c r="O134" s="47" t="s">
        <v>284</v>
      </c>
      <c r="P134" s="47">
        <v>0</v>
      </c>
      <c r="Q134" s="46">
        <v>0.18333332999999999</v>
      </c>
      <c r="R134" s="47" t="s">
        <v>284</v>
      </c>
      <c r="S134" s="47">
        <v>0</v>
      </c>
      <c r="T134" s="46">
        <v>0.10169491999999999</v>
      </c>
      <c r="U134" s="47" t="s">
        <v>284</v>
      </c>
      <c r="V134" s="47">
        <v>0</v>
      </c>
      <c r="W134" s="46">
        <v>0.12857143000000001</v>
      </c>
      <c r="X134" s="47" t="s">
        <v>284</v>
      </c>
      <c r="Y134" s="47">
        <v>0</v>
      </c>
      <c r="Z134" s="46">
        <v>0.57317072999999996</v>
      </c>
      <c r="AA134" s="47" t="s">
        <v>284</v>
      </c>
      <c r="AB134" s="47">
        <v>0</v>
      </c>
      <c r="AC134" s="46">
        <v>0.95454544999999991</v>
      </c>
      <c r="AD134" s="47" t="s">
        <v>284</v>
      </c>
      <c r="AE134" s="47">
        <v>0</v>
      </c>
      <c r="AG134" s="47"/>
      <c r="AH134" s="47">
        <v>0</v>
      </c>
      <c r="AI134" s="48">
        <f t="shared" si="10"/>
        <v>0</v>
      </c>
      <c r="AJ134" s="49">
        <v>0</v>
      </c>
      <c r="AK134" s="50">
        <f>ROUND('Scoring &amp; Payment'!G134*AJ134/4,0)</f>
        <v>0</v>
      </c>
      <c r="AL134" s="51">
        <f t="shared" si="11"/>
        <v>0</v>
      </c>
    </row>
    <row r="135" spans="1:38" x14ac:dyDescent="0.25">
      <c r="A135" s="53">
        <v>20694</v>
      </c>
      <c r="B135" s="52">
        <v>75341</v>
      </c>
      <c r="C135" s="54" t="s">
        <v>191</v>
      </c>
      <c r="D135" s="54" t="s">
        <v>192</v>
      </c>
      <c r="E135" s="55">
        <v>43374</v>
      </c>
      <c r="F135" s="55">
        <v>43738</v>
      </c>
      <c r="G135" s="56">
        <v>23166</v>
      </c>
      <c r="H135" s="57" t="s">
        <v>277</v>
      </c>
      <c r="I135" s="57" t="s">
        <v>277</v>
      </c>
      <c r="J135" s="57" t="s">
        <v>278</v>
      </c>
      <c r="K135" s="58" t="str">
        <f t="shared" si="9"/>
        <v>N</v>
      </c>
      <c r="L135" s="59">
        <v>3.5781800000000001</v>
      </c>
      <c r="M135" s="60">
        <v>1</v>
      </c>
      <c r="N135" s="59">
        <v>3.5781800000000001</v>
      </c>
      <c r="O135" s="61" t="s">
        <v>284</v>
      </c>
      <c r="P135" s="61">
        <v>0</v>
      </c>
      <c r="Q135" s="60">
        <v>3.6082469999999998E-2</v>
      </c>
      <c r="R135" s="61" t="s">
        <v>284</v>
      </c>
      <c r="S135" s="61">
        <v>0</v>
      </c>
      <c r="T135" s="60">
        <v>8.9605739999999989E-2</v>
      </c>
      <c r="U135" s="61" t="s">
        <v>284</v>
      </c>
      <c r="V135" s="61">
        <v>0</v>
      </c>
      <c r="W135" s="60">
        <v>0.19434629999999997</v>
      </c>
      <c r="X135" s="61" t="s">
        <v>284</v>
      </c>
      <c r="Y135" s="61">
        <v>0</v>
      </c>
      <c r="Z135" s="60">
        <v>0.90099010000000002</v>
      </c>
      <c r="AA135" s="61" t="s">
        <v>284</v>
      </c>
      <c r="AB135" s="61">
        <v>0</v>
      </c>
      <c r="AC135" s="60">
        <v>0.97039474000000003</v>
      </c>
      <c r="AD135" s="61" t="s">
        <v>284</v>
      </c>
      <c r="AE135" s="61">
        <v>0</v>
      </c>
      <c r="AF135" s="62"/>
      <c r="AG135" s="61"/>
      <c r="AH135" s="61">
        <v>0</v>
      </c>
      <c r="AI135" s="63">
        <f t="shared" si="10"/>
        <v>0</v>
      </c>
      <c r="AJ135" s="64">
        <v>0</v>
      </c>
      <c r="AK135" s="65">
        <f>ROUND('Scoring &amp; Payment'!G135*AJ135/4,0)</f>
        <v>0</v>
      </c>
      <c r="AL135" s="66">
        <f t="shared" si="11"/>
        <v>0</v>
      </c>
    </row>
    <row r="136" spans="1:38" x14ac:dyDescent="0.25">
      <c r="A136" s="40">
        <v>20652</v>
      </c>
      <c r="B136" s="1">
        <v>75343</v>
      </c>
      <c r="C136" s="3" t="s">
        <v>193</v>
      </c>
      <c r="D136" s="3" t="s">
        <v>186</v>
      </c>
      <c r="E136" s="41">
        <v>44470</v>
      </c>
      <c r="F136" s="41">
        <v>44834</v>
      </c>
      <c r="G136" s="42">
        <v>15476</v>
      </c>
      <c r="H136" s="43" t="s">
        <v>277</v>
      </c>
      <c r="I136" s="43" t="s">
        <v>277</v>
      </c>
      <c r="J136" s="43" t="s">
        <v>277</v>
      </c>
      <c r="K136" s="44" t="str">
        <f t="shared" si="9"/>
        <v>Y</v>
      </c>
      <c r="L136" s="45">
        <v>4.9011899999999997</v>
      </c>
      <c r="M136" s="46">
        <v>1</v>
      </c>
      <c r="N136" s="45">
        <v>4.9011899999999997</v>
      </c>
      <c r="O136" s="47" t="s">
        <v>283</v>
      </c>
      <c r="P136" s="47">
        <v>5</v>
      </c>
      <c r="Q136" s="46">
        <v>4.9999990000000001E-2</v>
      </c>
      <c r="R136" s="47" t="s">
        <v>279</v>
      </c>
      <c r="S136" s="47">
        <v>11.25</v>
      </c>
      <c r="T136" s="46">
        <v>4.4554440000000001E-2</v>
      </c>
      <c r="U136" s="47" t="s">
        <v>279</v>
      </c>
      <c r="V136" s="47">
        <v>7.5</v>
      </c>
      <c r="W136" s="46">
        <v>8.6466170000000009E-2</v>
      </c>
      <c r="X136" s="47" t="s">
        <v>283</v>
      </c>
      <c r="Y136" s="47">
        <v>5</v>
      </c>
      <c r="Z136" s="46">
        <v>0.92831541000000006</v>
      </c>
      <c r="AA136" s="47" t="s">
        <v>280</v>
      </c>
      <c r="AB136" s="47">
        <v>2.75</v>
      </c>
      <c r="AC136" s="46">
        <v>0.93708608999999998</v>
      </c>
      <c r="AD136" s="47" t="s">
        <v>281</v>
      </c>
      <c r="AE136" s="47">
        <v>1.75</v>
      </c>
      <c r="AG136" s="47"/>
      <c r="AH136" s="47">
        <v>0</v>
      </c>
      <c r="AI136" s="48">
        <f t="shared" si="10"/>
        <v>33.25</v>
      </c>
      <c r="AJ136" s="49">
        <v>0.73888888888888893</v>
      </c>
      <c r="AK136" s="50">
        <f>ROUND('Scoring &amp; Payment'!G136*AJ136/4,0)</f>
        <v>2859</v>
      </c>
      <c r="AL136" s="51">
        <f t="shared" si="11"/>
        <v>5.7443435595641613E-3</v>
      </c>
    </row>
    <row r="137" spans="1:38" x14ac:dyDescent="0.25">
      <c r="A137" s="53">
        <v>20743</v>
      </c>
      <c r="B137" s="52">
        <v>75345</v>
      </c>
      <c r="C137" s="54" t="s">
        <v>194</v>
      </c>
      <c r="D137" s="54" t="s">
        <v>50</v>
      </c>
      <c r="E137" s="55">
        <v>44470</v>
      </c>
      <c r="F137" s="55">
        <v>44834</v>
      </c>
      <c r="G137" s="56">
        <v>24947</v>
      </c>
      <c r="H137" s="57" t="s">
        <v>277</v>
      </c>
      <c r="I137" s="57" t="s">
        <v>277</v>
      </c>
      <c r="J137" s="57" t="s">
        <v>277</v>
      </c>
      <c r="K137" s="58" t="str">
        <f t="shared" si="9"/>
        <v>Y</v>
      </c>
      <c r="L137" s="59">
        <v>3.4582899999999999</v>
      </c>
      <c r="M137" s="60">
        <v>1</v>
      </c>
      <c r="N137" s="59">
        <v>3.4582899999999999</v>
      </c>
      <c r="O137" s="61" t="s">
        <v>280</v>
      </c>
      <c r="P137" s="61">
        <v>2.75</v>
      </c>
      <c r="Q137" s="60">
        <v>3.8834939999999998E-2</v>
      </c>
      <c r="R137" s="61" t="s">
        <v>283</v>
      </c>
      <c r="S137" s="61">
        <v>15</v>
      </c>
      <c r="T137" s="60">
        <v>6.2500009999999995E-2</v>
      </c>
      <c r="U137" s="61" t="s">
        <v>280</v>
      </c>
      <c r="V137" s="61">
        <v>5.5</v>
      </c>
      <c r="W137" s="60">
        <v>0.22887322999999998</v>
      </c>
      <c r="X137" s="61" t="s">
        <v>282</v>
      </c>
      <c r="Y137" s="61">
        <v>0.75</v>
      </c>
      <c r="Z137" s="60">
        <v>0.63888889999999998</v>
      </c>
      <c r="AA137" s="61" t="s">
        <v>282</v>
      </c>
      <c r="AB137" s="61">
        <v>0.75</v>
      </c>
      <c r="AC137" s="60">
        <v>0.87234042999999994</v>
      </c>
      <c r="AD137" s="61" t="s">
        <v>282</v>
      </c>
      <c r="AE137" s="61">
        <v>0.75</v>
      </c>
      <c r="AF137" s="62"/>
      <c r="AG137" s="61"/>
      <c r="AH137" s="61">
        <v>0</v>
      </c>
      <c r="AI137" s="63">
        <f t="shared" si="10"/>
        <v>25.5</v>
      </c>
      <c r="AJ137" s="64">
        <v>0.56666666666666665</v>
      </c>
      <c r="AK137" s="65">
        <f>ROUND('Scoring &amp; Payment'!G137*AJ137/4,0)</f>
        <v>3534</v>
      </c>
      <c r="AL137" s="66">
        <f t="shared" si="11"/>
        <v>7.10056318275612E-3</v>
      </c>
    </row>
    <row r="138" spans="1:38" x14ac:dyDescent="0.25">
      <c r="A138" s="40">
        <v>20751</v>
      </c>
      <c r="B138" s="1">
        <v>75347</v>
      </c>
      <c r="C138" s="3" t="s">
        <v>195</v>
      </c>
      <c r="D138" s="3" t="s">
        <v>43</v>
      </c>
      <c r="E138" s="41">
        <v>44470</v>
      </c>
      <c r="F138" s="41">
        <v>44834</v>
      </c>
      <c r="G138" s="42">
        <v>24204</v>
      </c>
      <c r="H138" s="43" t="s">
        <v>277</v>
      </c>
      <c r="I138" s="43" t="s">
        <v>277</v>
      </c>
      <c r="J138" s="43" t="s">
        <v>277</v>
      </c>
      <c r="K138" s="44" t="str">
        <f t="shared" si="9"/>
        <v>Y</v>
      </c>
      <c r="L138" s="45">
        <v>3.5397699999999999</v>
      </c>
      <c r="M138" s="46">
        <v>1</v>
      </c>
      <c r="N138" s="45">
        <v>3.5397699999999999</v>
      </c>
      <c r="O138" s="47" t="s">
        <v>280</v>
      </c>
      <c r="P138" s="47">
        <v>2.75</v>
      </c>
      <c r="Q138" s="46">
        <v>2.1874999999999999E-2</v>
      </c>
      <c r="R138" s="47" t="s">
        <v>283</v>
      </c>
      <c r="S138" s="47">
        <v>15</v>
      </c>
      <c r="T138" s="46">
        <v>7.235142E-2</v>
      </c>
      <c r="U138" s="47" t="s">
        <v>280</v>
      </c>
      <c r="V138" s="47">
        <v>5.5</v>
      </c>
      <c r="W138" s="46">
        <v>0.20665082999999998</v>
      </c>
      <c r="X138" s="47" t="s">
        <v>281</v>
      </c>
      <c r="Y138" s="47">
        <v>1.75</v>
      </c>
      <c r="Z138" s="46">
        <v>0.99524940000000006</v>
      </c>
      <c r="AA138" s="47" t="s">
        <v>283</v>
      </c>
      <c r="AB138" s="47">
        <v>5</v>
      </c>
      <c r="AC138" s="46">
        <v>0.98678414000000003</v>
      </c>
      <c r="AD138" s="47" t="s">
        <v>283</v>
      </c>
      <c r="AE138" s="47">
        <v>5</v>
      </c>
      <c r="AG138" s="47"/>
      <c r="AH138" s="47">
        <v>0</v>
      </c>
      <c r="AI138" s="48">
        <f t="shared" si="10"/>
        <v>35</v>
      </c>
      <c r="AJ138" s="49">
        <v>0.77777777777777779</v>
      </c>
      <c r="AK138" s="50">
        <f>ROUND('Scoring &amp; Payment'!G138*AJ138/4,0)</f>
        <v>4706</v>
      </c>
      <c r="AL138" s="51">
        <f t="shared" si="11"/>
        <v>9.4553622914686757E-3</v>
      </c>
    </row>
    <row r="139" spans="1:38" x14ac:dyDescent="0.25">
      <c r="A139" s="53">
        <v>323</v>
      </c>
      <c r="B139" s="52">
        <v>75348</v>
      </c>
      <c r="C139" s="54" t="s">
        <v>196</v>
      </c>
      <c r="D139" s="54" t="s">
        <v>43</v>
      </c>
      <c r="E139" s="55">
        <v>44470</v>
      </c>
      <c r="F139" s="55">
        <v>44834</v>
      </c>
      <c r="G139" s="56">
        <v>62196</v>
      </c>
      <c r="H139" s="57" t="s">
        <v>277</v>
      </c>
      <c r="I139" s="57" t="s">
        <v>277</v>
      </c>
      <c r="J139" s="57" t="s">
        <v>277</v>
      </c>
      <c r="K139" s="58" t="str">
        <f t="shared" si="9"/>
        <v>Y</v>
      </c>
      <c r="L139" s="59">
        <v>3.3865500000000002</v>
      </c>
      <c r="M139" s="60">
        <v>1</v>
      </c>
      <c r="N139" s="59">
        <v>3.3865500000000002</v>
      </c>
      <c r="O139" s="61" t="s">
        <v>280</v>
      </c>
      <c r="P139" s="61">
        <v>2.75</v>
      </c>
      <c r="Q139" s="60">
        <v>4.6511620000000004E-2</v>
      </c>
      <c r="R139" s="61" t="s">
        <v>279</v>
      </c>
      <c r="S139" s="61">
        <v>11.25</v>
      </c>
      <c r="T139" s="60">
        <v>4.7550439999999999E-2</v>
      </c>
      <c r="U139" s="61" t="s">
        <v>279</v>
      </c>
      <c r="V139" s="61">
        <v>7.5</v>
      </c>
      <c r="W139" s="60">
        <v>5.4481559999999998E-2</v>
      </c>
      <c r="X139" s="61" t="s">
        <v>283</v>
      </c>
      <c r="Y139" s="61">
        <v>5</v>
      </c>
      <c r="Z139" s="60">
        <v>0.52027026999999992</v>
      </c>
      <c r="AA139" s="61" t="s">
        <v>285</v>
      </c>
      <c r="AB139" s="61">
        <v>0</v>
      </c>
      <c r="AC139" s="60">
        <v>0.93461538</v>
      </c>
      <c r="AD139" s="61" t="s">
        <v>281</v>
      </c>
      <c r="AE139" s="61">
        <v>1.75</v>
      </c>
      <c r="AF139" s="62"/>
      <c r="AG139" s="61"/>
      <c r="AH139" s="61">
        <v>0</v>
      </c>
      <c r="AI139" s="63">
        <f t="shared" si="10"/>
        <v>28.25</v>
      </c>
      <c r="AJ139" s="64">
        <v>0.62777777777777777</v>
      </c>
      <c r="AK139" s="65">
        <f>ROUND('Scoring &amp; Payment'!G139*AJ139/4,0)</f>
        <v>9761</v>
      </c>
      <c r="AL139" s="66">
        <f t="shared" si="11"/>
        <v>1.9611940358484008E-2</v>
      </c>
    </row>
    <row r="140" spans="1:38" x14ac:dyDescent="0.25">
      <c r="A140" s="40">
        <v>9324</v>
      </c>
      <c r="B140" s="1">
        <v>75349</v>
      </c>
      <c r="C140" s="3" t="s">
        <v>197</v>
      </c>
      <c r="D140" s="3" t="s">
        <v>43</v>
      </c>
      <c r="E140" s="41">
        <v>44470</v>
      </c>
      <c r="F140" s="41">
        <v>44834</v>
      </c>
      <c r="G140" s="42">
        <v>14868</v>
      </c>
      <c r="H140" s="43" t="s">
        <v>277</v>
      </c>
      <c r="I140" s="43" t="s">
        <v>277</v>
      </c>
      <c r="J140" s="43" t="s">
        <v>277</v>
      </c>
      <c r="K140" s="44" t="str">
        <f t="shared" ref="K140:K171" si="12">IF(OR(H140="Y",I140="Y",J140="Y"),"N","Y")</f>
        <v>Y</v>
      </c>
      <c r="L140" s="45">
        <v>3.5971899999999999</v>
      </c>
      <c r="M140" s="46">
        <v>1</v>
      </c>
      <c r="N140" s="45">
        <v>3.5971899999999999</v>
      </c>
      <c r="O140" s="47" t="s">
        <v>280</v>
      </c>
      <c r="P140" s="47">
        <v>2.75</v>
      </c>
      <c r="Q140" s="46">
        <v>7.2463800000000002E-3</v>
      </c>
      <c r="R140" s="47" t="s">
        <v>283</v>
      </c>
      <c r="S140" s="47">
        <v>15</v>
      </c>
      <c r="T140" s="46">
        <v>0.1090909</v>
      </c>
      <c r="U140" s="47" t="s">
        <v>282</v>
      </c>
      <c r="V140" s="47">
        <v>1.5</v>
      </c>
      <c r="W140" s="46">
        <v>0.24352330999999999</v>
      </c>
      <c r="X140" s="47" t="s">
        <v>282</v>
      </c>
      <c r="Y140" s="47">
        <v>0.75</v>
      </c>
      <c r="Z140" s="46">
        <v>1</v>
      </c>
      <c r="AA140" s="47" t="s">
        <v>283</v>
      </c>
      <c r="AB140" s="47">
        <v>5</v>
      </c>
      <c r="AC140" s="46">
        <v>0.92857142999999998</v>
      </c>
      <c r="AD140" s="47" t="s">
        <v>281</v>
      </c>
      <c r="AE140" s="47">
        <v>1.75</v>
      </c>
      <c r="AG140" s="47"/>
      <c r="AH140" s="47">
        <v>0</v>
      </c>
      <c r="AI140" s="48">
        <f t="shared" ref="AI140:AI171" si="13">IF(K140="Y",SUM(AH140,AE140,AB140,Y140,V140,S140,P140),0)</f>
        <v>26.75</v>
      </c>
      <c r="AJ140" s="49">
        <v>0.59444444444444444</v>
      </c>
      <c r="AK140" s="50">
        <f>ROUND('Scoring &amp; Payment'!G140*AJ140/4,0)</f>
        <v>2210</v>
      </c>
      <c r="AL140" s="51">
        <f t="shared" ref="AL140:AL171" si="14">AK140/$AK$203</f>
        <v>4.4403635070433007E-3</v>
      </c>
    </row>
    <row r="141" spans="1:38" x14ac:dyDescent="0.25">
      <c r="A141" s="53">
        <v>20040</v>
      </c>
      <c r="B141" s="52">
        <v>75350</v>
      </c>
      <c r="C141" s="54" t="s">
        <v>198</v>
      </c>
      <c r="D141" s="54" t="s">
        <v>45</v>
      </c>
      <c r="E141" s="55">
        <v>44470</v>
      </c>
      <c r="F141" s="55">
        <v>44834</v>
      </c>
      <c r="G141" s="56">
        <v>38853</v>
      </c>
      <c r="H141" s="57" t="s">
        <v>277</v>
      </c>
      <c r="I141" s="57" t="s">
        <v>277</v>
      </c>
      <c r="J141" s="57" t="s">
        <v>278</v>
      </c>
      <c r="K141" s="58" t="str">
        <f t="shared" si="12"/>
        <v>N</v>
      </c>
      <c r="L141" s="59">
        <v>3.5013999999999998</v>
      </c>
      <c r="M141" s="60">
        <v>1</v>
      </c>
      <c r="N141" s="59">
        <v>3.5013999999999998</v>
      </c>
      <c r="O141" s="61" t="s">
        <v>284</v>
      </c>
      <c r="P141" s="61">
        <v>0</v>
      </c>
      <c r="Q141" s="60">
        <v>6.0200659999999996E-2</v>
      </c>
      <c r="R141" s="61" t="s">
        <v>284</v>
      </c>
      <c r="S141" s="61">
        <v>0</v>
      </c>
      <c r="T141" s="60">
        <v>6.7129620000000001E-2</v>
      </c>
      <c r="U141" s="61" t="s">
        <v>284</v>
      </c>
      <c r="V141" s="61">
        <v>0</v>
      </c>
      <c r="W141" s="60">
        <v>0.10114941999999999</v>
      </c>
      <c r="X141" s="61" t="s">
        <v>284</v>
      </c>
      <c r="Y141" s="61">
        <v>0</v>
      </c>
      <c r="Z141" s="60">
        <v>0.78215767000000003</v>
      </c>
      <c r="AA141" s="61" t="s">
        <v>284</v>
      </c>
      <c r="AB141" s="61">
        <v>0</v>
      </c>
      <c r="AC141" s="60">
        <v>0.92400000000000004</v>
      </c>
      <c r="AD141" s="61" t="s">
        <v>284</v>
      </c>
      <c r="AE141" s="61">
        <v>0</v>
      </c>
      <c r="AF141" s="62"/>
      <c r="AG141" s="61"/>
      <c r="AH141" s="61">
        <v>0</v>
      </c>
      <c r="AI141" s="63">
        <f t="shared" si="13"/>
        <v>0</v>
      </c>
      <c r="AJ141" s="64">
        <v>0</v>
      </c>
      <c r="AK141" s="65">
        <f>ROUND('Scoring &amp; Payment'!G141*AJ141/4,0)</f>
        <v>0</v>
      </c>
      <c r="AL141" s="66">
        <f t="shared" si="14"/>
        <v>0</v>
      </c>
    </row>
    <row r="142" spans="1:38" x14ac:dyDescent="0.25">
      <c r="A142" s="40">
        <v>10892</v>
      </c>
      <c r="B142" s="1">
        <v>75351</v>
      </c>
      <c r="C142" s="3" t="s">
        <v>199</v>
      </c>
      <c r="D142" s="3" t="s">
        <v>45</v>
      </c>
      <c r="E142" s="41">
        <v>44470</v>
      </c>
      <c r="F142" s="41">
        <v>44834</v>
      </c>
      <c r="G142" s="42">
        <v>58415</v>
      </c>
      <c r="H142" s="43" t="s">
        <v>277</v>
      </c>
      <c r="I142" s="43" t="s">
        <v>277</v>
      </c>
      <c r="J142" s="43" t="s">
        <v>278</v>
      </c>
      <c r="K142" s="44" t="str">
        <f t="shared" si="12"/>
        <v>N</v>
      </c>
      <c r="L142" s="45">
        <v>3.5768399999999998</v>
      </c>
      <c r="M142" s="46">
        <v>1</v>
      </c>
      <c r="N142" s="45">
        <v>3.5768399999999998</v>
      </c>
      <c r="O142" s="47" t="s">
        <v>284</v>
      </c>
      <c r="P142" s="47">
        <v>0</v>
      </c>
      <c r="Q142" s="46">
        <v>4.2500000000000003E-2</v>
      </c>
      <c r="R142" s="47" t="s">
        <v>284</v>
      </c>
      <c r="S142" s="47">
        <v>0</v>
      </c>
      <c r="T142" s="46">
        <v>4.5317220000000005E-2</v>
      </c>
      <c r="U142" s="47" t="s">
        <v>284</v>
      </c>
      <c r="V142" s="47">
        <v>0</v>
      </c>
      <c r="W142" s="46">
        <v>0.15055763</v>
      </c>
      <c r="X142" s="47" t="s">
        <v>284</v>
      </c>
      <c r="Y142" s="47">
        <v>0</v>
      </c>
      <c r="Z142" s="46">
        <v>0.73661970999999993</v>
      </c>
      <c r="AA142" s="47" t="s">
        <v>284</v>
      </c>
      <c r="AB142" s="47">
        <v>0</v>
      </c>
      <c r="AC142" s="46">
        <v>0.91093117000000001</v>
      </c>
      <c r="AD142" s="47" t="s">
        <v>284</v>
      </c>
      <c r="AE142" s="47">
        <v>0</v>
      </c>
      <c r="AG142" s="47"/>
      <c r="AH142" s="47">
        <v>0</v>
      </c>
      <c r="AI142" s="48">
        <f t="shared" si="13"/>
        <v>0</v>
      </c>
      <c r="AJ142" s="49">
        <v>0</v>
      </c>
      <c r="AK142" s="50">
        <f>ROUND('Scoring &amp; Payment'!G142*AJ142/4,0)</f>
        <v>0</v>
      </c>
      <c r="AL142" s="51">
        <f t="shared" si="14"/>
        <v>0</v>
      </c>
    </row>
    <row r="143" spans="1:38" x14ac:dyDescent="0.25">
      <c r="A143" s="53" t="s">
        <v>200</v>
      </c>
      <c r="B143" s="52">
        <v>75352</v>
      </c>
      <c r="C143" s="54" t="s">
        <v>201</v>
      </c>
      <c r="D143" s="54" t="s">
        <v>43</v>
      </c>
      <c r="E143" s="55">
        <v>44470</v>
      </c>
      <c r="F143" s="55">
        <v>44834</v>
      </c>
      <c r="G143" s="56">
        <v>15952</v>
      </c>
      <c r="H143" s="57" t="s">
        <v>277</v>
      </c>
      <c r="I143" s="57" t="s">
        <v>277</v>
      </c>
      <c r="J143" s="57" t="s">
        <v>277</v>
      </c>
      <c r="K143" s="58" t="str">
        <f t="shared" si="12"/>
        <v>Y</v>
      </c>
      <c r="L143" s="59">
        <v>4.0430099999999998</v>
      </c>
      <c r="M143" s="60">
        <v>1</v>
      </c>
      <c r="N143" s="59">
        <v>4.0430099999999998</v>
      </c>
      <c r="O143" s="61" t="s">
        <v>283</v>
      </c>
      <c r="P143" s="61">
        <v>5</v>
      </c>
      <c r="Q143" s="60">
        <v>1.754387E-2</v>
      </c>
      <c r="R143" s="61" t="s">
        <v>283</v>
      </c>
      <c r="S143" s="61">
        <v>15</v>
      </c>
      <c r="T143" s="60">
        <v>0.1421801</v>
      </c>
      <c r="U143" s="61" t="s">
        <v>285</v>
      </c>
      <c r="V143" s="61">
        <v>0</v>
      </c>
      <c r="W143" s="60">
        <v>0.19565217000000001</v>
      </c>
      <c r="X143" s="61" t="s">
        <v>281</v>
      </c>
      <c r="Y143" s="61">
        <v>1.75</v>
      </c>
      <c r="Z143" s="60">
        <v>1</v>
      </c>
      <c r="AA143" s="61" t="s">
        <v>283</v>
      </c>
      <c r="AB143" s="61">
        <v>5</v>
      </c>
      <c r="AC143" s="60">
        <v>1</v>
      </c>
      <c r="AD143" s="61" t="s">
        <v>283</v>
      </c>
      <c r="AE143" s="61">
        <v>5</v>
      </c>
      <c r="AF143" s="62"/>
      <c r="AG143" s="61"/>
      <c r="AH143" s="61">
        <v>0</v>
      </c>
      <c r="AI143" s="63">
        <f t="shared" si="13"/>
        <v>31.75</v>
      </c>
      <c r="AJ143" s="64">
        <v>0.7055555555555556</v>
      </c>
      <c r="AK143" s="65">
        <f>ROUND('Scoring &amp; Payment'!G143*AJ143/4,0)</f>
        <v>2814</v>
      </c>
      <c r="AL143" s="66">
        <f t="shared" si="14"/>
        <v>5.6539289180180304E-3</v>
      </c>
    </row>
    <row r="144" spans="1:38" x14ac:dyDescent="0.25">
      <c r="A144" s="40">
        <v>9233</v>
      </c>
      <c r="B144" s="1">
        <v>75353</v>
      </c>
      <c r="C144" s="3" t="s">
        <v>202</v>
      </c>
      <c r="D144" s="3" t="s">
        <v>43</v>
      </c>
      <c r="E144" s="41">
        <v>44470</v>
      </c>
      <c r="F144" s="41">
        <v>44834</v>
      </c>
      <c r="G144" s="42">
        <v>67099</v>
      </c>
      <c r="H144" s="43" t="s">
        <v>277</v>
      </c>
      <c r="I144" s="43" t="s">
        <v>277</v>
      </c>
      <c r="J144" s="43" t="s">
        <v>277</v>
      </c>
      <c r="K144" s="44" t="str">
        <f t="shared" si="12"/>
        <v>Y</v>
      </c>
      <c r="L144" s="45">
        <v>3.9380799999999998</v>
      </c>
      <c r="M144" s="46">
        <v>1</v>
      </c>
      <c r="N144" s="45">
        <v>3.9380799999999998</v>
      </c>
      <c r="O144" s="47" t="s">
        <v>279</v>
      </c>
      <c r="P144" s="47">
        <v>3.75</v>
      </c>
      <c r="Q144" s="46">
        <v>5.4398160000000001E-2</v>
      </c>
      <c r="R144" s="47" t="s">
        <v>280</v>
      </c>
      <c r="S144" s="47">
        <v>8.25</v>
      </c>
      <c r="T144" s="46">
        <v>5.5075599999999995E-2</v>
      </c>
      <c r="U144" s="47" t="s">
        <v>279</v>
      </c>
      <c r="V144" s="47">
        <v>7.5</v>
      </c>
      <c r="W144" s="46">
        <v>0.16699408999999998</v>
      </c>
      <c r="X144" s="47" t="s">
        <v>281</v>
      </c>
      <c r="Y144" s="47">
        <v>1.75</v>
      </c>
      <c r="Z144" s="46">
        <v>0.80270792999999996</v>
      </c>
      <c r="AA144" s="47" t="s">
        <v>281</v>
      </c>
      <c r="AB144" s="47">
        <v>1.75</v>
      </c>
      <c r="AC144" s="46">
        <v>0.96525822000000006</v>
      </c>
      <c r="AD144" s="47" t="s">
        <v>280</v>
      </c>
      <c r="AE144" s="47">
        <v>2.75</v>
      </c>
      <c r="AG144" s="47"/>
      <c r="AH144" s="47">
        <v>0</v>
      </c>
      <c r="AI144" s="48">
        <f t="shared" si="13"/>
        <v>25.75</v>
      </c>
      <c r="AJ144" s="49">
        <v>0.57222222222222219</v>
      </c>
      <c r="AK144" s="50">
        <f>ROUND('Scoring &amp; Payment'!G144*AJ144/4,0)</f>
        <v>9599</v>
      </c>
      <c r="AL144" s="51">
        <f t="shared" si="14"/>
        <v>1.9286447648917938E-2</v>
      </c>
    </row>
    <row r="145" spans="1:38" x14ac:dyDescent="0.25">
      <c r="A145" s="53">
        <v>10678</v>
      </c>
      <c r="B145" s="52">
        <v>75354</v>
      </c>
      <c r="C145" s="54" t="s">
        <v>203</v>
      </c>
      <c r="D145" s="54" t="s">
        <v>41</v>
      </c>
      <c r="E145" s="55">
        <v>44470</v>
      </c>
      <c r="F145" s="55">
        <v>44834</v>
      </c>
      <c r="G145" s="56">
        <v>36333</v>
      </c>
      <c r="H145" s="57" t="s">
        <v>277</v>
      </c>
      <c r="I145" s="57" t="s">
        <v>277</v>
      </c>
      <c r="J145" s="57" t="s">
        <v>277</v>
      </c>
      <c r="K145" s="58" t="str">
        <f t="shared" si="12"/>
        <v>Y</v>
      </c>
      <c r="L145" s="59">
        <v>3.6879900000000001</v>
      </c>
      <c r="M145" s="60">
        <v>1</v>
      </c>
      <c r="N145" s="59">
        <v>3.6879900000000001</v>
      </c>
      <c r="O145" s="61" t="s">
        <v>279</v>
      </c>
      <c r="P145" s="61">
        <v>3.75</v>
      </c>
      <c r="Q145" s="60">
        <v>9.0909089999999998E-2</v>
      </c>
      <c r="R145" s="61" t="s">
        <v>282</v>
      </c>
      <c r="S145" s="61">
        <v>2.25</v>
      </c>
      <c r="T145" s="60">
        <v>7.2429899999999992E-2</v>
      </c>
      <c r="U145" s="61" t="s">
        <v>280</v>
      </c>
      <c r="V145" s="61">
        <v>5.5</v>
      </c>
      <c r="W145" s="60">
        <v>0.28498727000000001</v>
      </c>
      <c r="X145" s="61" t="s">
        <v>285</v>
      </c>
      <c r="Y145" s="61">
        <v>0</v>
      </c>
      <c r="Z145" s="60">
        <v>0.77419355000000001</v>
      </c>
      <c r="AA145" s="61" t="s">
        <v>281</v>
      </c>
      <c r="AB145" s="61">
        <v>1.75</v>
      </c>
      <c r="AC145" s="60">
        <v>0.86060606000000006</v>
      </c>
      <c r="AD145" s="61" t="s">
        <v>282</v>
      </c>
      <c r="AE145" s="61">
        <v>0.75</v>
      </c>
      <c r="AF145" s="62"/>
      <c r="AG145" s="61"/>
      <c r="AH145" s="61">
        <v>0</v>
      </c>
      <c r="AI145" s="63">
        <f t="shared" si="13"/>
        <v>14</v>
      </c>
      <c r="AJ145" s="64">
        <v>0.31111111111111112</v>
      </c>
      <c r="AK145" s="65">
        <f>ROUND('Scoring &amp; Payment'!G145*AJ145/4,0)</f>
        <v>2826</v>
      </c>
      <c r="AL145" s="66">
        <f t="shared" si="14"/>
        <v>5.6780394890969992E-3</v>
      </c>
    </row>
    <row r="146" spans="1:38" x14ac:dyDescent="0.25">
      <c r="A146" s="40">
        <v>10207</v>
      </c>
      <c r="B146" s="1">
        <v>75355</v>
      </c>
      <c r="C146" s="3" t="s">
        <v>204</v>
      </c>
      <c r="D146" s="3" t="s">
        <v>45</v>
      </c>
      <c r="E146" s="41">
        <v>44470</v>
      </c>
      <c r="F146" s="41">
        <v>44834</v>
      </c>
      <c r="G146" s="42">
        <v>30249</v>
      </c>
      <c r="H146" s="43" t="s">
        <v>277</v>
      </c>
      <c r="I146" s="43" t="s">
        <v>278</v>
      </c>
      <c r="J146" s="43" t="s">
        <v>278</v>
      </c>
      <c r="K146" s="44" t="str">
        <f t="shared" si="12"/>
        <v>N</v>
      </c>
      <c r="L146" s="45">
        <v>3.86191</v>
      </c>
      <c r="M146" s="46">
        <v>1</v>
      </c>
      <c r="N146" s="45">
        <v>3.86191</v>
      </c>
      <c r="O146" s="47" t="s">
        <v>284</v>
      </c>
      <c r="P146" s="47">
        <v>0</v>
      </c>
      <c r="Q146" s="46">
        <v>5.1903119999999997E-2</v>
      </c>
      <c r="R146" s="47" t="s">
        <v>284</v>
      </c>
      <c r="S146" s="47">
        <v>0</v>
      </c>
      <c r="T146" s="46">
        <v>0.12990936</v>
      </c>
      <c r="U146" s="47" t="s">
        <v>284</v>
      </c>
      <c r="V146" s="47">
        <v>0</v>
      </c>
      <c r="W146" s="46">
        <v>0.20491802000000001</v>
      </c>
      <c r="X146" s="47" t="s">
        <v>284</v>
      </c>
      <c r="Y146" s="47">
        <v>0</v>
      </c>
      <c r="Z146" s="46">
        <v>0.80152671999999991</v>
      </c>
      <c r="AA146" s="47" t="s">
        <v>284</v>
      </c>
      <c r="AB146" s="47">
        <v>0</v>
      </c>
      <c r="AC146" s="46">
        <v>0.79520696999999996</v>
      </c>
      <c r="AD146" s="47" t="s">
        <v>284</v>
      </c>
      <c r="AE146" s="47">
        <v>0</v>
      </c>
      <c r="AG146" s="47"/>
      <c r="AH146" s="47">
        <v>0</v>
      </c>
      <c r="AI146" s="48">
        <f t="shared" si="13"/>
        <v>0</v>
      </c>
      <c r="AJ146" s="49">
        <v>0</v>
      </c>
      <c r="AK146" s="50">
        <f>ROUND('Scoring &amp; Payment'!G146*AJ146/4,0)</f>
        <v>0</v>
      </c>
      <c r="AL146" s="51">
        <f t="shared" si="14"/>
        <v>0</v>
      </c>
    </row>
    <row r="147" spans="1:38" x14ac:dyDescent="0.25">
      <c r="A147" s="53">
        <v>2865</v>
      </c>
      <c r="B147" s="52">
        <v>75356</v>
      </c>
      <c r="C147" s="54" t="s">
        <v>205</v>
      </c>
      <c r="D147" s="54" t="s">
        <v>43</v>
      </c>
      <c r="E147" s="55">
        <v>44470</v>
      </c>
      <c r="F147" s="55">
        <v>44834</v>
      </c>
      <c r="G147" s="56">
        <v>10961</v>
      </c>
      <c r="H147" s="57" t="s">
        <v>277</v>
      </c>
      <c r="I147" s="57" t="s">
        <v>277</v>
      </c>
      <c r="J147" s="57" t="s">
        <v>277</v>
      </c>
      <c r="K147" s="58" t="str">
        <f t="shared" si="12"/>
        <v>Y</v>
      </c>
      <c r="L147" s="59">
        <v>4.0089100000000002</v>
      </c>
      <c r="M147" s="60">
        <v>1</v>
      </c>
      <c r="N147" s="59">
        <v>4.0089100000000002</v>
      </c>
      <c r="O147" s="61" t="s">
        <v>283</v>
      </c>
      <c r="P147" s="61">
        <v>5</v>
      </c>
      <c r="Q147" s="60">
        <v>1.324503E-2</v>
      </c>
      <c r="R147" s="61" t="s">
        <v>283</v>
      </c>
      <c r="S147" s="61">
        <v>15</v>
      </c>
      <c r="T147" s="60">
        <v>8.3333329999999997E-2</v>
      </c>
      <c r="U147" s="61" t="s">
        <v>281</v>
      </c>
      <c r="V147" s="61">
        <v>3.5</v>
      </c>
      <c r="W147" s="60">
        <v>0.25</v>
      </c>
      <c r="X147" s="61" t="s">
        <v>282</v>
      </c>
      <c r="Y147" s="61">
        <v>0.75</v>
      </c>
      <c r="Z147" s="60">
        <v>0.70157069000000005</v>
      </c>
      <c r="AA147" s="61" t="s">
        <v>281</v>
      </c>
      <c r="AB147" s="61">
        <v>1.75</v>
      </c>
      <c r="AC147" s="60">
        <v>0.85164834999999994</v>
      </c>
      <c r="AD147" s="61" t="s">
        <v>282</v>
      </c>
      <c r="AE147" s="61">
        <v>0.75</v>
      </c>
      <c r="AF147" s="62"/>
      <c r="AG147" s="61"/>
      <c r="AH147" s="61">
        <v>0</v>
      </c>
      <c r="AI147" s="63">
        <f t="shared" si="13"/>
        <v>26.75</v>
      </c>
      <c r="AJ147" s="64">
        <v>0.59444444444444444</v>
      </c>
      <c r="AK147" s="65">
        <f>ROUND('Scoring &amp; Payment'!G147*AJ147/4,0)</f>
        <v>1629</v>
      </c>
      <c r="AL147" s="66">
        <f t="shared" si="14"/>
        <v>3.2730100239699261E-3</v>
      </c>
    </row>
    <row r="148" spans="1:38" x14ac:dyDescent="0.25">
      <c r="A148" s="40">
        <v>10074</v>
      </c>
      <c r="B148" s="1">
        <v>75358</v>
      </c>
      <c r="C148" s="3" t="s">
        <v>206</v>
      </c>
      <c r="D148" s="3" t="s">
        <v>207</v>
      </c>
      <c r="E148" s="41">
        <v>44470</v>
      </c>
      <c r="F148" s="41">
        <v>44834</v>
      </c>
      <c r="G148" s="42">
        <v>6564</v>
      </c>
      <c r="H148" s="43" t="s">
        <v>277</v>
      </c>
      <c r="I148" s="43" t="s">
        <v>277</v>
      </c>
      <c r="J148" s="43" t="s">
        <v>277</v>
      </c>
      <c r="K148" s="44" t="str">
        <f t="shared" si="12"/>
        <v>Y</v>
      </c>
      <c r="L148" s="45">
        <v>0</v>
      </c>
      <c r="M148" s="46">
        <v>0</v>
      </c>
      <c r="N148" s="45">
        <v>0</v>
      </c>
      <c r="O148" s="47" t="s">
        <v>285</v>
      </c>
      <c r="P148" s="47">
        <v>0</v>
      </c>
      <c r="Q148" s="46">
        <v>0.1</v>
      </c>
      <c r="R148" s="47" t="s">
        <v>282</v>
      </c>
      <c r="S148" s="47">
        <v>2.25</v>
      </c>
      <c r="T148" s="46" t="s">
        <v>286</v>
      </c>
      <c r="U148" s="47" t="s">
        <v>280</v>
      </c>
      <c r="V148" s="47">
        <v>5.5</v>
      </c>
      <c r="W148" s="46">
        <v>0.12727273</v>
      </c>
      <c r="X148" s="47" t="s">
        <v>279</v>
      </c>
      <c r="Y148" s="47">
        <v>3.75</v>
      </c>
      <c r="Z148" s="46">
        <v>0.91666668000000007</v>
      </c>
      <c r="AA148" s="47" t="s">
        <v>280</v>
      </c>
      <c r="AB148" s="47">
        <v>2.75</v>
      </c>
      <c r="AC148" s="46">
        <v>0.93103448</v>
      </c>
      <c r="AD148" s="47" t="s">
        <v>281</v>
      </c>
      <c r="AE148" s="47">
        <v>1.75</v>
      </c>
      <c r="AG148" s="47"/>
      <c r="AH148" s="47">
        <v>0</v>
      </c>
      <c r="AI148" s="48">
        <f t="shared" si="13"/>
        <v>16</v>
      </c>
      <c r="AJ148" s="49">
        <v>0.35555555555555557</v>
      </c>
      <c r="AK148" s="50">
        <f>ROUND('Scoring &amp; Payment'!G148*AJ148/4,0)</f>
        <v>583</v>
      </c>
      <c r="AL148" s="51">
        <f t="shared" si="14"/>
        <v>1.1713719115865359E-3</v>
      </c>
    </row>
    <row r="149" spans="1:38" x14ac:dyDescent="0.25">
      <c r="A149" s="53">
        <v>9530</v>
      </c>
      <c r="B149" s="52">
        <v>75359</v>
      </c>
      <c r="C149" s="54" t="s">
        <v>208</v>
      </c>
      <c r="D149" s="54" t="s">
        <v>125</v>
      </c>
      <c r="E149" s="55">
        <v>44470</v>
      </c>
      <c r="F149" s="55">
        <v>44834</v>
      </c>
      <c r="G149" s="56">
        <v>39321</v>
      </c>
      <c r="H149" s="57" t="s">
        <v>277</v>
      </c>
      <c r="I149" s="57" t="s">
        <v>277</v>
      </c>
      <c r="J149" s="57" t="s">
        <v>278</v>
      </c>
      <c r="K149" s="58" t="str">
        <f t="shared" si="12"/>
        <v>N</v>
      </c>
      <c r="L149" s="59">
        <v>3.5157600000000002</v>
      </c>
      <c r="M149" s="60">
        <v>1</v>
      </c>
      <c r="N149" s="59">
        <v>3.5157600000000002</v>
      </c>
      <c r="O149" s="61" t="s">
        <v>284</v>
      </c>
      <c r="P149" s="61">
        <v>0</v>
      </c>
      <c r="Q149" s="60">
        <v>6.8783060000000007E-2</v>
      </c>
      <c r="R149" s="61" t="s">
        <v>284</v>
      </c>
      <c r="S149" s="61">
        <v>0</v>
      </c>
      <c r="T149" s="60">
        <v>6.7757020000000001E-2</v>
      </c>
      <c r="U149" s="61" t="s">
        <v>284</v>
      </c>
      <c r="V149" s="61">
        <v>0</v>
      </c>
      <c r="W149" s="60">
        <v>0.12562814999999999</v>
      </c>
      <c r="X149" s="61" t="s">
        <v>284</v>
      </c>
      <c r="Y149" s="61">
        <v>0</v>
      </c>
      <c r="Z149" s="60">
        <v>0.99569891999999993</v>
      </c>
      <c r="AA149" s="61" t="s">
        <v>284</v>
      </c>
      <c r="AB149" s="61">
        <v>0</v>
      </c>
      <c r="AC149" s="60">
        <v>0.97786720000000005</v>
      </c>
      <c r="AD149" s="61" t="s">
        <v>284</v>
      </c>
      <c r="AE149" s="61">
        <v>0</v>
      </c>
      <c r="AF149" s="62"/>
      <c r="AG149" s="61"/>
      <c r="AH149" s="61">
        <v>0</v>
      </c>
      <c r="AI149" s="63">
        <f t="shared" si="13"/>
        <v>0</v>
      </c>
      <c r="AJ149" s="64">
        <v>0</v>
      </c>
      <c r="AK149" s="65">
        <f>ROUND('Scoring &amp; Payment'!G149*AJ149/4,0)</f>
        <v>0</v>
      </c>
      <c r="AL149" s="66">
        <f t="shared" si="14"/>
        <v>0</v>
      </c>
    </row>
    <row r="150" spans="1:38" x14ac:dyDescent="0.25">
      <c r="A150" s="40">
        <v>9423</v>
      </c>
      <c r="B150" s="1">
        <v>75361</v>
      </c>
      <c r="C150" s="3" t="s">
        <v>209</v>
      </c>
      <c r="D150" s="3" t="s">
        <v>43</v>
      </c>
      <c r="E150" s="41">
        <v>44470</v>
      </c>
      <c r="F150" s="41">
        <v>44834</v>
      </c>
      <c r="G150" s="42">
        <v>9293</v>
      </c>
      <c r="H150" s="43" t="s">
        <v>277</v>
      </c>
      <c r="I150" s="43" t="s">
        <v>277</v>
      </c>
      <c r="J150" s="43" t="s">
        <v>277</v>
      </c>
      <c r="K150" s="44" t="str">
        <f t="shared" si="12"/>
        <v>Y</v>
      </c>
      <c r="L150" s="45">
        <v>4.6193400000000002</v>
      </c>
      <c r="M150" s="46">
        <v>1</v>
      </c>
      <c r="N150" s="45">
        <v>4.6193400000000002</v>
      </c>
      <c r="O150" s="47" t="s">
        <v>283</v>
      </c>
      <c r="P150" s="47">
        <v>5</v>
      </c>
      <c r="Q150" s="46">
        <v>7.6388890000000001E-2</v>
      </c>
      <c r="R150" s="47" t="s">
        <v>281</v>
      </c>
      <c r="S150" s="47">
        <v>5.25</v>
      </c>
      <c r="T150" s="46">
        <v>4.6153849999999996E-2</v>
      </c>
      <c r="U150" s="47" t="s">
        <v>279</v>
      </c>
      <c r="V150" s="47">
        <v>7.5</v>
      </c>
      <c r="W150" s="46">
        <v>0.29487179000000002</v>
      </c>
      <c r="X150" s="47" t="s">
        <v>285</v>
      </c>
      <c r="Y150" s="47">
        <v>0</v>
      </c>
      <c r="Z150" s="46">
        <v>0.6566265</v>
      </c>
      <c r="AA150" s="47" t="s">
        <v>282</v>
      </c>
      <c r="AB150" s="47">
        <v>0.75</v>
      </c>
      <c r="AC150" s="46">
        <v>0.96428571000000007</v>
      </c>
      <c r="AD150" s="47" t="s">
        <v>280</v>
      </c>
      <c r="AE150" s="47">
        <v>2.75</v>
      </c>
      <c r="AG150" s="47"/>
      <c r="AH150" s="47">
        <v>0</v>
      </c>
      <c r="AI150" s="48">
        <f t="shared" si="13"/>
        <v>21.25</v>
      </c>
      <c r="AJ150" s="49">
        <v>0.47222222222222221</v>
      </c>
      <c r="AK150" s="50">
        <f>ROUND('Scoring &amp; Payment'!G150*AJ150/4,0)</f>
        <v>1097</v>
      </c>
      <c r="AL150" s="51">
        <f t="shared" si="14"/>
        <v>2.2041080394690046E-3</v>
      </c>
    </row>
    <row r="151" spans="1:38" x14ac:dyDescent="0.25">
      <c r="A151" s="53">
        <v>5413</v>
      </c>
      <c r="B151" s="52">
        <v>75365</v>
      </c>
      <c r="C151" s="54" t="s">
        <v>210</v>
      </c>
      <c r="D151" s="54" t="s">
        <v>43</v>
      </c>
      <c r="E151" s="55">
        <v>44470</v>
      </c>
      <c r="F151" s="55">
        <v>44834</v>
      </c>
      <c r="G151" s="56">
        <v>10821</v>
      </c>
      <c r="H151" s="57" t="s">
        <v>277</v>
      </c>
      <c r="I151" s="57" t="s">
        <v>277</v>
      </c>
      <c r="J151" s="57" t="s">
        <v>277</v>
      </c>
      <c r="K151" s="58" t="str">
        <f t="shared" si="12"/>
        <v>Y</v>
      </c>
      <c r="L151" s="59">
        <v>4.2159300000000002</v>
      </c>
      <c r="M151" s="60">
        <v>1</v>
      </c>
      <c r="N151" s="59">
        <v>4.2159300000000002</v>
      </c>
      <c r="O151" s="61" t="s">
        <v>283</v>
      </c>
      <c r="P151" s="61">
        <v>5</v>
      </c>
      <c r="Q151" s="60">
        <v>0.11290323000000001</v>
      </c>
      <c r="R151" s="61" t="s">
        <v>285</v>
      </c>
      <c r="S151" s="61">
        <v>0</v>
      </c>
      <c r="T151" s="60">
        <v>0.17307690999999997</v>
      </c>
      <c r="U151" s="61" t="s">
        <v>285</v>
      </c>
      <c r="V151" s="61">
        <v>0</v>
      </c>
      <c r="W151" s="60">
        <v>0.21774194999999999</v>
      </c>
      <c r="X151" s="61" t="s">
        <v>282</v>
      </c>
      <c r="Y151" s="61">
        <v>0.75</v>
      </c>
      <c r="Z151" s="60">
        <v>0.96517414000000001</v>
      </c>
      <c r="AA151" s="61" t="s">
        <v>279</v>
      </c>
      <c r="AB151" s="61">
        <v>3.75</v>
      </c>
      <c r="AC151" s="60">
        <v>1</v>
      </c>
      <c r="AD151" s="61" t="s">
        <v>283</v>
      </c>
      <c r="AE151" s="61">
        <v>5</v>
      </c>
      <c r="AF151" s="62"/>
      <c r="AG151" s="61"/>
      <c r="AH151" s="61">
        <v>0</v>
      </c>
      <c r="AI151" s="63">
        <f t="shared" si="13"/>
        <v>14.5</v>
      </c>
      <c r="AJ151" s="64">
        <v>0.32222222222222224</v>
      </c>
      <c r="AK151" s="65">
        <f>ROUND('Scoring &amp; Payment'!G151*AJ151/4,0)</f>
        <v>872</v>
      </c>
      <c r="AL151" s="66">
        <f t="shared" si="14"/>
        <v>1.752034831738352E-3</v>
      </c>
    </row>
    <row r="152" spans="1:38" x14ac:dyDescent="0.25">
      <c r="A152" s="40">
        <v>9902</v>
      </c>
      <c r="B152" s="1">
        <v>75366</v>
      </c>
      <c r="C152" s="3" t="s">
        <v>211</v>
      </c>
      <c r="D152" s="3" t="s">
        <v>160</v>
      </c>
      <c r="E152" s="41">
        <v>44470</v>
      </c>
      <c r="F152" s="41">
        <v>44834</v>
      </c>
      <c r="G152" s="42">
        <v>26768</v>
      </c>
      <c r="H152" s="43" t="s">
        <v>277</v>
      </c>
      <c r="I152" s="43" t="s">
        <v>277</v>
      </c>
      <c r="J152" s="43" t="s">
        <v>277</v>
      </c>
      <c r="K152" s="44" t="str">
        <f t="shared" si="12"/>
        <v>Y</v>
      </c>
      <c r="L152" s="45">
        <v>3.88463</v>
      </c>
      <c r="M152" s="46">
        <v>1</v>
      </c>
      <c r="N152" s="45">
        <v>3.88463</v>
      </c>
      <c r="O152" s="47" t="s">
        <v>279</v>
      </c>
      <c r="P152" s="47">
        <v>3.75</v>
      </c>
      <c r="Q152" s="46">
        <v>8.3870959999999994E-2</v>
      </c>
      <c r="R152" s="47" t="s">
        <v>281</v>
      </c>
      <c r="S152" s="47">
        <v>5.25</v>
      </c>
      <c r="T152" s="46">
        <v>6.2330620000000003E-2</v>
      </c>
      <c r="U152" s="47" t="s">
        <v>280</v>
      </c>
      <c r="V152" s="47">
        <v>5.5</v>
      </c>
      <c r="W152" s="46">
        <v>0.15577889</v>
      </c>
      <c r="X152" s="47" t="s">
        <v>280</v>
      </c>
      <c r="Y152" s="47">
        <v>2.75</v>
      </c>
      <c r="Z152" s="46">
        <v>0.64120371000000009</v>
      </c>
      <c r="AA152" s="47" t="s">
        <v>282</v>
      </c>
      <c r="AB152" s="47">
        <v>0.75</v>
      </c>
      <c r="AC152" s="46">
        <v>0.75</v>
      </c>
      <c r="AD152" s="47" t="s">
        <v>285</v>
      </c>
      <c r="AE152" s="47">
        <v>0</v>
      </c>
      <c r="AG152" s="47"/>
      <c r="AH152" s="47">
        <v>0</v>
      </c>
      <c r="AI152" s="48">
        <f t="shared" si="13"/>
        <v>18</v>
      </c>
      <c r="AJ152" s="49">
        <v>0.4</v>
      </c>
      <c r="AK152" s="50">
        <f>ROUND('Scoring &amp; Payment'!G152*AJ152/4,0)</f>
        <v>2677</v>
      </c>
      <c r="AL152" s="51">
        <f t="shared" si="14"/>
        <v>5.3786665648664781E-3</v>
      </c>
    </row>
    <row r="153" spans="1:38" x14ac:dyDescent="0.25">
      <c r="A153" s="53" t="s">
        <v>212</v>
      </c>
      <c r="B153" s="52">
        <v>75367</v>
      </c>
      <c r="C153" s="54" t="s">
        <v>213</v>
      </c>
      <c r="D153" s="54" t="s">
        <v>45</v>
      </c>
      <c r="E153" s="55">
        <v>44470</v>
      </c>
      <c r="F153" s="55">
        <v>44834</v>
      </c>
      <c r="G153" s="56">
        <v>18572</v>
      </c>
      <c r="H153" s="57" t="s">
        <v>277</v>
      </c>
      <c r="I153" s="57" t="s">
        <v>277</v>
      </c>
      <c r="J153" s="57" t="s">
        <v>277</v>
      </c>
      <c r="K153" s="58" t="str">
        <f t="shared" si="12"/>
        <v>Y</v>
      </c>
      <c r="L153" s="59">
        <v>3.6674799999999999</v>
      </c>
      <c r="M153" s="60">
        <v>1</v>
      </c>
      <c r="N153" s="59">
        <v>3.6674799999999999</v>
      </c>
      <c r="O153" s="61" t="s">
        <v>279</v>
      </c>
      <c r="P153" s="61">
        <v>3.75</v>
      </c>
      <c r="Q153" s="60">
        <v>3.448275E-2</v>
      </c>
      <c r="R153" s="61" t="s">
        <v>283</v>
      </c>
      <c r="S153" s="61">
        <v>15</v>
      </c>
      <c r="T153" s="60">
        <v>8.0717499999999998E-2</v>
      </c>
      <c r="U153" s="61" t="s">
        <v>281</v>
      </c>
      <c r="V153" s="61">
        <v>3.5</v>
      </c>
      <c r="W153" s="60">
        <v>0.10300430000000001</v>
      </c>
      <c r="X153" s="61" t="s">
        <v>279</v>
      </c>
      <c r="Y153" s="61">
        <v>3.75</v>
      </c>
      <c r="Z153" s="60">
        <v>0.99159665000000008</v>
      </c>
      <c r="AA153" s="61" t="s">
        <v>283</v>
      </c>
      <c r="AB153" s="61">
        <v>5</v>
      </c>
      <c r="AC153" s="60">
        <v>0.95925926000000006</v>
      </c>
      <c r="AD153" s="61" t="s">
        <v>280</v>
      </c>
      <c r="AE153" s="61">
        <v>2.75</v>
      </c>
      <c r="AF153" s="62"/>
      <c r="AG153" s="61"/>
      <c r="AH153" s="61">
        <v>0</v>
      </c>
      <c r="AI153" s="63">
        <f t="shared" si="13"/>
        <v>33.75</v>
      </c>
      <c r="AJ153" s="64">
        <v>0.75</v>
      </c>
      <c r="AK153" s="65">
        <f>ROUND('Scoring &amp; Payment'!G153*AJ153/4,0)</f>
        <v>3482</v>
      </c>
      <c r="AL153" s="66">
        <f t="shared" si="14"/>
        <v>6.996084041413924E-3</v>
      </c>
    </row>
    <row r="154" spans="1:38" x14ac:dyDescent="0.25">
      <c r="A154" s="40">
        <v>9969</v>
      </c>
      <c r="B154" s="1">
        <v>75368</v>
      </c>
      <c r="C154" s="3" t="s">
        <v>214</v>
      </c>
      <c r="D154" s="3" t="s">
        <v>50</v>
      </c>
      <c r="E154" s="41">
        <v>44470</v>
      </c>
      <c r="F154" s="41">
        <v>44834</v>
      </c>
      <c r="G154" s="42">
        <v>30496</v>
      </c>
      <c r="H154" s="43" t="s">
        <v>277</v>
      </c>
      <c r="I154" s="43" t="s">
        <v>277</v>
      </c>
      <c r="J154" s="43" t="s">
        <v>277</v>
      </c>
      <c r="K154" s="44" t="str">
        <f t="shared" si="12"/>
        <v>Y</v>
      </c>
      <c r="L154" s="45">
        <v>3.1788599999999998</v>
      </c>
      <c r="M154" s="46">
        <v>1</v>
      </c>
      <c r="N154" s="45">
        <v>3.1788599999999998</v>
      </c>
      <c r="O154" s="47" t="s">
        <v>281</v>
      </c>
      <c r="P154" s="47">
        <v>1.75</v>
      </c>
      <c r="Q154" s="46">
        <v>7.6335879999999995E-2</v>
      </c>
      <c r="R154" s="47" t="s">
        <v>281</v>
      </c>
      <c r="S154" s="47">
        <v>5.25</v>
      </c>
      <c r="T154" s="46">
        <v>8.2872939999999992E-2</v>
      </c>
      <c r="U154" s="47" t="s">
        <v>281</v>
      </c>
      <c r="V154" s="47">
        <v>3.5</v>
      </c>
      <c r="W154" s="46">
        <v>0.18586386999999999</v>
      </c>
      <c r="X154" s="47" t="s">
        <v>281</v>
      </c>
      <c r="Y154" s="47">
        <v>1.75</v>
      </c>
      <c r="Z154" s="46">
        <v>0.72681702999999998</v>
      </c>
      <c r="AA154" s="47" t="s">
        <v>281</v>
      </c>
      <c r="AB154" s="47">
        <v>1.75</v>
      </c>
      <c r="AC154" s="46">
        <v>0.93062201</v>
      </c>
      <c r="AD154" s="47" t="s">
        <v>281</v>
      </c>
      <c r="AE154" s="47">
        <v>1.75</v>
      </c>
      <c r="AG154" s="47"/>
      <c r="AH154" s="47">
        <v>0</v>
      </c>
      <c r="AI154" s="48">
        <f t="shared" si="13"/>
        <v>15.75</v>
      </c>
      <c r="AJ154" s="49">
        <v>0.35</v>
      </c>
      <c r="AK154" s="50">
        <f>ROUND('Scoring &amp; Payment'!G154*AJ154/4,0)</f>
        <v>2668</v>
      </c>
      <c r="AL154" s="51">
        <f t="shared" si="14"/>
        <v>5.3605836365572517E-3</v>
      </c>
    </row>
    <row r="155" spans="1:38" x14ac:dyDescent="0.25">
      <c r="A155" s="53">
        <v>6999</v>
      </c>
      <c r="B155" s="52">
        <v>75371</v>
      </c>
      <c r="C155" s="54" t="s">
        <v>215</v>
      </c>
      <c r="D155" s="54" t="s">
        <v>216</v>
      </c>
      <c r="E155" s="55">
        <v>44470</v>
      </c>
      <c r="F155" s="55">
        <v>44834</v>
      </c>
      <c r="G155" s="56">
        <v>27296</v>
      </c>
      <c r="H155" s="57" t="s">
        <v>277</v>
      </c>
      <c r="I155" s="57" t="s">
        <v>277</v>
      </c>
      <c r="J155" s="57" t="s">
        <v>277</v>
      </c>
      <c r="K155" s="58" t="str">
        <f t="shared" si="12"/>
        <v>Y</v>
      </c>
      <c r="L155" s="59">
        <v>4.4201600000000001</v>
      </c>
      <c r="M155" s="60">
        <v>1</v>
      </c>
      <c r="N155" s="59">
        <v>4.4201600000000001</v>
      </c>
      <c r="O155" s="61" t="s">
        <v>283</v>
      </c>
      <c r="P155" s="61">
        <v>5</v>
      </c>
      <c r="Q155" s="60">
        <v>8.5603119999999991E-2</v>
      </c>
      <c r="R155" s="61" t="s">
        <v>281</v>
      </c>
      <c r="S155" s="61">
        <v>5.25</v>
      </c>
      <c r="T155" s="60">
        <v>8.108108E-2</v>
      </c>
      <c r="U155" s="61" t="s">
        <v>281</v>
      </c>
      <c r="V155" s="61">
        <v>3.5</v>
      </c>
      <c r="W155" s="60">
        <v>0.12373737</v>
      </c>
      <c r="X155" s="61" t="s">
        <v>279</v>
      </c>
      <c r="Y155" s="61">
        <v>3.75</v>
      </c>
      <c r="Z155" s="60">
        <v>0.99014778000000003</v>
      </c>
      <c r="AA155" s="61" t="s">
        <v>283</v>
      </c>
      <c r="AB155" s="61">
        <v>5</v>
      </c>
      <c r="AC155" s="60">
        <v>0.98325359000000001</v>
      </c>
      <c r="AD155" s="61" t="s">
        <v>283</v>
      </c>
      <c r="AE155" s="61">
        <v>5</v>
      </c>
      <c r="AF155" s="62"/>
      <c r="AG155" s="61"/>
      <c r="AH155" s="61">
        <v>0</v>
      </c>
      <c r="AI155" s="63">
        <f t="shared" si="13"/>
        <v>27.5</v>
      </c>
      <c r="AJ155" s="64">
        <v>0.61111111111111116</v>
      </c>
      <c r="AK155" s="65">
        <f>ROUND('Scoring &amp; Payment'!G155*AJ155/4,0)</f>
        <v>4170</v>
      </c>
      <c r="AL155" s="66">
        <f t="shared" si="14"/>
        <v>8.3784234499414308E-3</v>
      </c>
    </row>
    <row r="156" spans="1:38" x14ac:dyDescent="0.25">
      <c r="A156" s="40">
        <v>6577</v>
      </c>
      <c r="B156" s="1">
        <v>75373</v>
      </c>
      <c r="C156" s="3" t="s">
        <v>217</v>
      </c>
      <c r="D156" s="3" t="s">
        <v>75</v>
      </c>
      <c r="E156" s="41">
        <v>44470</v>
      </c>
      <c r="F156" s="41">
        <v>44834</v>
      </c>
      <c r="G156" s="42">
        <v>13129</v>
      </c>
      <c r="H156" s="43" t="s">
        <v>277</v>
      </c>
      <c r="I156" s="43" t="s">
        <v>277</v>
      </c>
      <c r="J156" s="43" t="s">
        <v>278</v>
      </c>
      <c r="K156" s="44" t="str">
        <f t="shared" si="12"/>
        <v>N</v>
      </c>
      <c r="L156" s="45">
        <v>3.93092</v>
      </c>
      <c r="M156" s="46">
        <v>1</v>
      </c>
      <c r="N156" s="45">
        <v>3.93092</v>
      </c>
      <c r="O156" s="47" t="s">
        <v>284</v>
      </c>
      <c r="P156" s="47">
        <v>0</v>
      </c>
      <c r="Q156" s="46">
        <v>0.11666667</v>
      </c>
      <c r="R156" s="47" t="s">
        <v>284</v>
      </c>
      <c r="S156" s="47">
        <v>0</v>
      </c>
      <c r="T156" s="46">
        <v>8.0645159999999994E-2</v>
      </c>
      <c r="U156" s="47" t="s">
        <v>284</v>
      </c>
      <c r="V156" s="47">
        <v>0</v>
      </c>
      <c r="W156" s="46">
        <v>0.26020408</v>
      </c>
      <c r="X156" s="47" t="s">
        <v>284</v>
      </c>
      <c r="Y156" s="47">
        <v>0</v>
      </c>
      <c r="Z156" s="46">
        <v>0.40609136999999995</v>
      </c>
      <c r="AA156" s="47" t="s">
        <v>284</v>
      </c>
      <c r="AB156" s="47">
        <v>0</v>
      </c>
      <c r="AC156" s="46">
        <v>0.91282050999999997</v>
      </c>
      <c r="AD156" s="47" t="s">
        <v>284</v>
      </c>
      <c r="AE156" s="47">
        <v>0</v>
      </c>
      <c r="AG156" s="47"/>
      <c r="AH156" s="47">
        <v>0</v>
      </c>
      <c r="AI156" s="48">
        <f t="shared" si="13"/>
        <v>0</v>
      </c>
      <c r="AJ156" s="49">
        <v>0</v>
      </c>
      <c r="AK156" s="50">
        <f>ROUND('Scoring &amp; Payment'!G156*AJ156/4,0)</f>
        <v>0</v>
      </c>
      <c r="AL156" s="51">
        <f t="shared" si="14"/>
        <v>0</v>
      </c>
    </row>
    <row r="157" spans="1:38" x14ac:dyDescent="0.25">
      <c r="A157" s="53">
        <v>9332</v>
      </c>
      <c r="B157" s="52">
        <v>75374</v>
      </c>
      <c r="C157" s="54" t="s">
        <v>218</v>
      </c>
      <c r="D157" s="54" t="s">
        <v>43</v>
      </c>
      <c r="E157" s="55">
        <v>44470</v>
      </c>
      <c r="F157" s="55">
        <v>44834</v>
      </c>
      <c r="G157" s="56">
        <v>10455</v>
      </c>
      <c r="H157" s="57" t="s">
        <v>277</v>
      </c>
      <c r="I157" s="57" t="s">
        <v>277</v>
      </c>
      <c r="J157" s="57" t="s">
        <v>277</v>
      </c>
      <c r="K157" s="58" t="str">
        <f t="shared" si="12"/>
        <v>Y</v>
      </c>
      <c r="L157" s="59">
        <v>3.7786300000000002</v>
      </c>
      <c r="M157" s="60">
        <v>1</v>
      </c>
      <c r="N157" s="59">
        <v>3.7786300000000002</v>
      </c>
      <c r="O157" s="61" t="s">
        <v>279</v>
      </c>
      <c r="P157" s="61">
        <v>3.75</v>
      </c>
      <c r="Q157" s="60">
        <v>3.4722219999999998E-2</v>
      </c>
      <c r="R157" s="61" t="s">
        <v>283</v>
      </c>
      <c r="S157" s="61">
        <v>15</v>
      </c>
      <c r="T157" s="60">
        <v>9.2024530000000007E-2</v>
      </c>
      <c r="U157" s="61" t="s">
        <v>281</v>
      </c>
      <c r="V157" s="61">
        <v>3.5</v>
      </c>
      <c r="W157" s="60">
        <v>0.10303029000000001</v>
      </c>
      <c r="X157" s="61" t="s">
        <v>279</v>
      </c>
      <c r="Y157" s="61">
        <v>3.75</v>
      </c>
      <c r="Z157" s="60">
        <v>1</v>
      </c>
      <c r="AA157" s="61" t="s">
        <v>283</v>
      </c>
      <c r="AB157" s="61">
        <v>5</v>
      </c>
      <c r="AC157" s="60">
        <v>0.99438202000000009</v>
      </c>
      <c r="AD157" s="61" t="s">
        <v>283</v>
      </c>
      <c r="AE157" s="61">
        <v>5</v>
      </c>
      <c r="AF157" s="62"/>
      <c r="AG157" s="61"/>
      <c r="AH157" s="61">
        <v>0</v>
      </c>
      <c r="AI157" s="63">
        <f t="shared" si="13"/>
        <v>36</v>
      </c>
      <c r="AJ157" s="64">
        <v>0.8</v>
      </c>
      <c r="AK157" s="65">
        <f>ROUND('Scoring &amp; Payment'!G157*AJ157/4,0)</f>
        <v>2091</v>
      </c>
      <c r="AL157" s="66">
        <f t="shared" si="14"/>
        <v>4.2012670105102002E-3</v>
      </c>
    </row>
    <row r="158" spans="1:38" x14ac:dyDescent="0.25">
      <c r="A158" s="40">
        <v>20826</v>
      </c>
      <c r="B158" s="1">
        <v>75375</v>
      </c>
      <c r="C158" s="3" t="s">
        <v>219</v>
      </c>
      <c r="D158" s="3" t="s">
        <v>192</v>
      </c>
      <c r="E158" s="41">
        <v>43374</v>
      </c>
      <c r="F158" s="41">
        <v>43738</v>
      </c>
      <c r="G158" s="42">
        <v>25878</v>
      </c>
      <c r="H158" s="43" t="s">
        <v>277</v>
      </c>
      <c r="I158" s="43" t="s">
        <v>277</v>
      </c>
      <c r="J158" s="43" t="s">
        <v>277</v>
      </c>
      <c r="K158" s="44" t="str">
        <f t="shared" si="12"/>
        <v>Y</v>
      </c>
      <c r="L158" s="45">
        <v>3.5035799999999999</v>
      </c>
      <c r="M158" s="46">
        <v>1</v>
      </c>
      <c r="N158" s="45">
        <v>3.5035799999999999</v>
      </c>
      <c r="O158" s="47" t="s">
        <v>280</v>
      </c>
      <c r="P158" s="47">
        <v>2.75</v>
      </c>
      <c r="Q158" s="46">
        <v>2.690584E-2</v>
      </c>
      <c r="R158" s="47" t="s">
        <v>283</v>
      </c>
      <c r="S158" s="47">
        <v>15</v>
      </c>
      <c r="T158" s="46">
        <v>5.4313109999999998E-2</v>
      </c>
      <c r="U158" s="47" t="s">
        <v>279</v>
      </c>
      <c r="V158" s="47">
        <v>7.5</v>
      </c>
      <c r="W158" s="46">
        <v>0.1637931</v>
      </c>
      <c r="X158" s="47" t="s">
        <v>280</v>
      </c>
      <c r="Y158" s="47">
        <v>2.75</v>
      </c>
      <c r="Z158" s="46">
        <v>1</v>
      </c>
      <c r="AA158" s="47" t="s">
        <v>283</v>
      </c>
      <c r="AB158" s="47">
        <v>5</v>
      </c>
      <c r="AC158" s="46">
        <v>1</v>
      </c>
      <c r="AD158" s="47" t="s">
        <v>283</v>
      </c>
      <c r="AE158" s="47">
        <v>5</v>
      </c>
      <c r="AG158" s="47"/>
      <c r="AH158" s="47">
        <v>0</v>
      </c>
      <c r="AI158" s="48">
        <f t="shared" si="13"/>
        <v>38</v>
      </c>
      <c r="AJ158" s="49">
        <v>0.84444444444444444</v>
      </c>
      <c r="AK158" s="50">
        <f>ROUND('Scoring &amp; Payment'!G158*AJ158/4,0)</f>
        <v>5463</v>
      </c>
      <c r="AL158" s="51">
        <f t="shared" si="14"/>
        <v>1.0976337483700249E-2</v>
      </c>
    </row>
    <row r="159" spans="1:38" x14ac:dyDescent="0.25">
      <c r="A159" s="53">
        <v>20925</v>
      </c>
      <c r="B159" s="52">
        <v>75377</v>
      </c>
      <c r="C159" s="54" t="s">
        <v>220</v>
      </c>
      <c r="D159" s="54" t="s">
        <v>103</v>
      </c>
      <c r="E159" s="55">
        <v>44470</v>
      </c>
      <c r="F159" s="55">
        <v>44834</v>
      </c>
      <c r="G159" s="56">
        <v>26263</v>
      </c>
      <c r="H159" s="57" t="s">
        <v>277</v>
      </c>
      <c r="I159" s="57" t="s">
        <v>277</v>
      </c>
      <c r="J159" s="57" t="s">
        <v>277</v>
      </c>
      <c r="K159" s="58" t="str">
        <f t="shared" si="12"/>
        <v>Y</v>
      </c>
      <c r="L159" s="59">
        <v>3.056</v>
      </c>
      <c r="M159" s="60">
        <v>1</v>
      </c>
      <c r="N159" s="59">
        <v>3.056</v>
      </c>
      <c r="O159" s="61" t="s">
        <v>282</v>
      </c>
      <c r="P159" s="61">
        <v>0.75</v>
      </c>
      <c r="Q159" s="60">
        <v>8.0168779999999995E-2</v>
      </c>
      <c r="R159" s="61" t="s">
        <v>281</v>
      </c>
      <c r="S159" s="61">
        <v>5.25</v>
      </c>
      <c r="T159" s="60">
        <v>0.12</v>
      </c>
      <c r="U159" s="61" t="s">
        <v>285</v>
      </c>
      <c r="V159" s="61">
        <v>0</v>
      </c>
      <c r="W159" s="60">
        <v>0.13913043999999999</v>
      </c>
      <c r="X159" s="61" t="s">
        <v>280</v>
      </c>
      <c r="Y159" s="61">
        <v>2.75</v>
      </c>
      <c r="Z159" s="60">
        <v>0.74386920000000001</v>
      </c>
      <c r="AA159" s="61" t="s">
        <v>281</v>
      </c>
      <c r="AB159" s="61">
        <v>1.75</v>
      </c>
      <c r="AC159" s="60">
        <v>0.96899225</v>
      </c>
      <c r="AD159" s="61" t="s">
        <v>279</v>
      </c>
      <c r="AE159" s="61">
        <v>3.75</v>
      </c>
      <c r="AF159" s="62"/>
      <c r="AG159" s="61"/>
      <c r="AH159" s="61">
        <v>0</v>
      </c>
      <c r="AI159" s="63">
        <f t="shared" si="13"/>
        <v>14.25</v>
      </c>
      <c r="AJ159" s="64">
        <v>0.31666666666666665</v>
      </c>
      <c r="AK159" s="65">
        <f>ROUND('Scoring &amp; Payment'!G159*AJ159/4,0)</f>
        <v>2079</v>
      </c>
      <c r="AL159" s="66">
        <f t="shared" si="14"/>
        <v>4.1771564394312314E-3</v>
      </c>
    </row>
    <row r="160" spans="1:38" x14ac:dyDescent="0.25">
      <c r="A160" s="40">
        <v>20933</v>
      </c>
      <c r="B160" s="1">
        <v>75378</v>
      </c>
      <c r="C160" s="3" t="s">
        <v>221</v>
      </c>
      <c r="D160" s="3" t="s">
        <v>43</v>
      </c>
      <c r="E160" s="41">
        <v>44470</v>
      </c>
      <c r="F160" s="41">
        <v>44834</v>
      </c>
      <c r="G160" s="42">
        <v>26072</v>
      </c>
      <c r="H160" s="43" t="s">
        <v>277</v>
      </c>
      <c r="I160" s="43" t="s">
        <v>277</v>
      </c>
      <c r="J160" s="43" t="s">
        <v>277</v>
      </c>
      <c r="K160" s="44" t="str">
        <f t="shared" si="12"/>
        <v>Y</v>
      </c>
      <c r="L160" s="45">
        <v>4.8007099999999996</v>
      </c>
      <c r="M160" s="46">
        <v>1</v>
      </c>
      <c r="N160" s="45">
        <v>4.8007099999999996</v>
      </c>
      <c r="O160" s="47" t="s">
        <v>283</v>
      </c>
      <c r="P160" s="47">
        <v>5</v>
      </c>
      <c r="Q160" s="46">
        <v>3.0100329999999998E-2</v>
      </c>
      <c r="R160" s="47" t="s">
        <v>283</v>
      </c>
      <c r="S160" s="47">
        <v>15</v>
      </c>
      <c r="T160" s="46">
        <v>4.1666670000000003E-2</v>
      </c>
      <c r="U160" s="47" t="s">
        <v>283</v>
      </c>
      <c r="V160" s="47">
        <v>10</v>
      </c>
      <c r="W160" s="46">
        <v>0.28533333999999999</v>
      </c>
      <c r="X160" s="47" t="s">
        <v>285</v>
      </c>
      <c r="Y160" s="47">
        <v>0</v>
      </c>
      <c r="Z160" s="46">
        <v>0.81066665000000004</v>
      </c>
      <c r="AA160" s="47" t="s">
        <v>281</v>
      </c>
      <c r="AB160" s="47">
        <v>1.75</v>
      </c>
      <c r="AC160" s="46">
        <v>0.98826290999999999</v>
      </c>
      <c r="AD160" s="47" t="s">
        <v>283</v>
      </c>
      <c r="AE160" s="47">
        <v>5</v>
      </c>
      <c r="AG160" s="47"/>
      <c r="AH160" s="47">
        <v>0</v>
      </c>
      <c r="AI160" s="48">
        <f t="shared" si="13"/>
        <v>36.75</v>
      </c>
      <c r="AJ160" s="49">
        <v>0.81666666666666665</v>
      </c>
      <c r="AK160" s="50">
        <f>ROUND('Scoring &amp; Payment'!G160*AJ160/4,0)</f>
        <v>5323</v>
      </c>
      <c r="AL160" s="51">
        <f t="shared" si="14"/>
        <v>1.0695047487778954E-2</v>
      </c>
    </row>
    <row r="161" spans="1:38" x14ac:dyDescent="0.25">
      <c r="A161" s="53">
        <v>20941</v>
      </c>
      <c r="B161" s="52">
        <v>75379</v>
      </c>
      <c r="C161" s="54" t="s">
        <v>222</v>
      </c>
      <c r="D161" s="54" t="s">
        <v>45</v>
      </c>
      <c r="E161" s="55">
        <v>44470</v>
      </c>
      <c r="F161" s="55">
        <v>44834</v>
      </c>
      <c r="G161" s="56">
        <v>18653</v>
      </c>
      <c r="H161" s="57" t="s">
        <v>277</v>
      </c>
      <c r="I161" s="57" t="s">
        <v>277</v>
      </c>
      <c r="J161" s="57" t="s">
        <v>278</v>
      </c>
      <c r="K161" s="58" t="str">
        <f t="shared" si="12"/>
        <v>N</v>
      </c>
      <c r="L161" s="59">
        <v>3.5952799999999998</v>
      </c>
      <c r="M161" s="60">
        <v>1</v>
      </c>
      <c r="N161" s="59">
        <v>3.5952799999999998</v>
      </c>
      <c r="O161" s="61" t="s">
        <v>284</v>
      </c>
      <c r="P161" s="61">
        <v>0</v>
      </c>
      <c r="Q161" s="60">
        <v>9.15493E-2</v>
      </c>
      <c r="R161" s="61" t="s">
        <v>284</v>
      </c>
      <c r="S161" s="61">
        <v>0</v>
      </c>
      <c r="T161" s="60">
        <v>0.13300492999999999</v>
      </c>
      <c r="U161" s="61" t="s">
        <v>284</v>
      </c>
      <c r="V161" s="61">
        <v>0</v>
      </c>
      <c r="W161" s="60">
        <v>0.23696682999999999</v>
      </c>
      <c r="X161" s="61" t="s">
        <v>284</v>
      </c>
      <c r="Y161" s="61">
        <v>0</v>
      </c>
      <c r="Z161" s="60">
        <v>0.88571427999999996</v>
      </c>
      <c r="AA161" s="61" t="s">
        <v>284</v>
      </c>
      <c r="AB161" s="61">
        <v>0</v>
      </c>
      <c r="AC161" s="60">
        <v>0.88530466000000008</v>
      </c>
      <c r="AD161" s="61" t="s">
        <v>284</v>
      </c>
      <c r="AE161" s="61">
        <v>0</v>
      </c>
      <c r="AF161" s="62"/>
      <c r="AG161" s="61"/>
      <c r="AH161" s="61">
        <v>0</v>
      </c>
      <c r="AI161" s="63">
        <f t="shared" si="13"/>
        <v>0</v>
      </c>
      <c r="AJ161" s="64">
        <v>0</v>
      </c>
      <c r="AK161" s="65">
        <f>ROUND('Scoring &amp; Payment'!G161*AJ161/4,0)</f>
        <v>0</v>
      </c>
      <c r="AL161" s="66">
        <f t="shared" si="14"/>
        <v>0</v>
      </c>
    </row>
    <row r="162" spans="1:38" x14ac:dyDescent="0.25">
      <c r="A162" s="40">
        <v>9333</v>
      </c>
      <c r="B162" s="1">
        <v>75380</v>
      </c>
      <c r="C162" s="3" t="s">
        <v>223</v>
      </c>
      <c r="D162" s="3" t="s">
        <v>50</v>
      </c>
      <c r="E162" s="41">
        <v>44470</v>
      </c>
      <c r="F162" s="41">
        <v>44834</v>
      </c>
      <c r="G162" s="42">
        <v>16207</v>
      </c>
      <c r="H162" s="43" t="s">
        <v>277</v>
      </c>
      <c r="I162" s="43" t="s">
        <v>277</v>
      </c>
      <c r="J162" s="43" t="s">
        <v>278</v>
      </c>
      <c r="K162" s="44" t="str">
        <f t="shared" si="12"/>
        <v>N</v>
      </c>
      <c r="L162" s="45">
        <v>3.0766100000000001</v>
      </c>
      <c r="M162" s="46">
        <v>1</v>
      </c>
      <c r="N162" s="45">
        <v>3.0766100000000001</v>
      </c>
      <c r="O162" s="47" t="s">
        <v>284</v>
      </c>
      <c r="P162" s="47">
        <v>0</v>
      </c>
      <c r="Q162" s="46">
        <v>6.4171119999999998E-2</v>
      </c>
      <c r="R162" s="47" t="s">
        <v>284</v>
      </c>
      <c r="S162" s="47">
        <v>0</v>
      </c>
      <c r="T162" s="46">
        <v>9.7435899999999992E-2</v>
      </c>
      <c r="U162" s="47" t="s">
        <v>284</v>
      </c>
      <c r="V162" s="47">
        <v>0</v>
      </c>
      <c r="W162" s="46">
        <v>9.5000000000000001E-2</v>
      </c>
      <c r="X162" s="47" t="s">
        <v>284</v>
      </c>
      <c r="Y162" s="47">
        <v>0</v>
      </c>
      <c r="Z162" s="46">
        <v>0.53080567999999995</v>
      </c>
      <c r="AA162" s="47" t="s">
        <v>284</v>
      </c>
      <c r="AB162" s="47">
        <v>0</v>
      </c>
      <c r="AC162" s="46">
        <v>0.79555555999999994</v>
      </c>
      <c r="AD162" s="47" t="s">
        <v>284</v>
      </c>
      <c r="AE162" s="47">
        <v>0</v>
      </c>
      <c r="AG162" s="47"/>
      <c r="AH162" s="47">
        <v>0</v>
      </c>
      <c r="AI162" s="48">
        <f t="shared" si="13"/>
        <v>0</v>
      </c>
      <c r="AJ162" s="49">
        <v>0</v>
      </c>
      <c r="AK162" s="50">
        <f>ROUND('Scoring &amp; Payment'!G162*AJ162/4,0)</f>
        <v>0</v>
      </c>
      <c r="AL162" s="51">
        <f t="shared" si="14"/>
        <v>0</v>
      </c>
    </row>
    <row r="163" spans="1:38" x14ac:dyDescent="0.25">
      <c r="A163" s="53">
        <v>20975</v>
      </c>
      <c r="B163" s="52">
        <v>75381</v>
      </c>
      <c r="C163" s="54" t="s">
        <v>224</v>
      </c>
      <c r="D163" s="54" t="s">
        <v>60</v>
      </c>
      <c r="E163" s="55">
        <v>44470</v>
      </c>
      <c r="F163" s="55">
        <v>44834</v>
      </c>
      <c r="G163" s="56">
        <v>38846</v>
      </c>
      <c r="H163" s="57" t="s">
        <v>277</v>
      </c>
      <c r="I163" s="57" t="s">
        <v>277</v>
      </c>
      <c r="J163" s="57" t="s">
        <v>277</v>
      </c>
      <c r="K163" s="58" t="str">
        <f t="shared" si="12"/>
        <v>Y</v>
      </c>
      <c r="L163" s="59">
        <v>3.0647500000000001</v>
      </c>
      <c r="M163" s="60">
        <v>1</v>
      </c>
      <c r="N163" s="59">
        <v>3.0647500000000001</v>
      </c>
      <c r="O163" s="61" t="s">
        <v>282</v>
      </c>
      <c r="P163" s="61">
        <v>0.75</v>
      </c>
      <c r="Q163" s="60">
        <v>6.4327490000000001E-2</v>
      </c>
      <c r="R163" s="61" t="s">
        <v>280</v>
      </c>
      <c r="S163" s="61">
        <v>8.25</v>
      </c>
      <c r="T163" s="60">
        <v>7.8199050000000006E-2</v>
      </c>
      <c r="U163" s="61" t="s">
        <v>281</v>
      </c>
      <c r="V163" s="61">
        <v>3.5</v>
      </c>
      <c r="W163" s="60">
        <v>0.17587939</v>
      </c>
      <c r="X163" s="61" t="s">
        <v>281</v>
      </c>
      <c r="Y163" s="61">
        <v>1.75</v>
      </c>
      <c r="Z163" s="60">
        <v>0.83119659000000001</v>
      </c>
      <c r="AA163" s="61" t="s">
        <v>280</v>
      </c>
      <c r="AB163" s="61">
        <v>2.75</v>
      </c>
      <c r="AC163" s="60">
        <v>0.96633663000000003</v>
      </c>
      <c r="AD163" s="61" t="s">
        <v>279</v>
      </c>
      <c r="AE163" s="61">
        <v>3.75</v>
      </c>
      <c r="AF163" s="62"/>
      <c r="AG163" s="61"/>
      <c r="AH163" s="61">
        <v>0</v>
      </c>
      <c r="AI163" s="63">
        <f t="shared" si="13"/>
        <v>20.75</v>
      </c>
      <c r="AJ163" s="64">
        <v>0.46111111111111114</v>
      </c>
      <c r="AK163" s="65">
        <f>ROUND('Scoring &amp; Payment'!G163*AJ163/4,0)</f>
        <v>4478</v>
      </c>
      <c r="AL163" s="66">
        <f t="shared" si="14"/>
        <v>8.9972614409682804E-3</v>
      </c>
    </row>
    <row r="164" spans="1:38" x14ac:dyDescent="0.25">
      <c r="A164" s="40">
        <v>20991</v>
      </c>
      <c r="B164" s="1">
        <v>75382</v>
      </c>
      <c r="C164" s="3" t="s">
        <v>225</v>
      </c>
      <c r="D164" s="3" t="s">
        <v>43</v>
      </c>
      <c r="E164" s="41">
        <v>44470</v>
      </c>
      <c r="F164" s="41">
        <v>44834</v>
      </c>
      <c r="G164" s="42">
        <v>23588</v>
      </c>
      <c r="H164" s="43" t="s">
        <v>277</v>
      </c>
      <c r="I164" s="43" t="s">
        <v>277</v>
      </c>
      <c r="J164" s="43" t="s">
        <v>277</v>
      </c>
      <c r="K164" s="44" t="str">
        <f t="shared" si="12"/>
        <v>Y</v>
      </c>
      <c r="L164" s="45">
        <v>3.5873900000000001</v>
      </c>
      <c r="M164" s="46">
        <v>1</v>
      </c>
      <c r="N164" s="45">
        <v>3.5873900000000001</v>
      </c>
      <c r="O164" s="47" t="s">
        <v>280</v>
      </c>
      <c r="P164" s="47">
        <v>2.75</v>
      </c>
      <c r="Q164" s="46">
        <v>4.626334E-2</v>
      </c>
      <c r="R164" s="47" t="s">
        <v>279</v>
      </c>
      <c r="S164" s="47">
        <v>11.25</v>
      </c>
      <c r="T164" s="46">
        <v>4.285713E-2</v>
      </c>
      <c r="U164" s="47" t="s">
        <v>283</v>
      </c>
      <c r="V164" s="47">
        <v>10</v>
      </c>
      <c r="W164" s="46">
        <v>0.2</v>
      </c>
      <c r="X164" s="47" t="s">
        <v>281</v>
      </c>
      <c r="Y164" s="47">
        <v>1.75</v>
      </c>
      <c r="Z164" s="46">
        <v>0.29242820999999997</v>
      </c>
      <c r="AA164" s="47" t="s">
        <v>285</v>
      </c>
      <c r="AB164" s="47">
        <v>0</v>
      </c>
      <c r="AC164" s="46">
        <v>0.80568719999999994</v>
      </c>
      <c r="AD164" s="47" t="s">
        <v>285</v>
      </c>
      <c r="AE164" s="47">
        <v>0</v>
      </c>
      <c r="AG164" s="47"/>
      <c r="AH164" s="47">
        <v>0</v>
      </c>
      <c r="AI164" s="48">
        <f t="shared" si="13"/>
        <v>25.75</v>
      </c>
      <c r="AJ164" s="49">
        <v>0.57222222222222219</v>
      </c>
      <c r="AK164" s="50">
        <f>ROUND('Scoring &amp; Payment'!G164*AJ164/4,0)</f>
        <v>3374</v>
      </c>
      <c r="AL164" s="51">
        <f t="shared" si="14"/>
        <v>6.7790889017032112E-3</v>
      </c>
    </row>
    <row r="165" spans="1:38" x14ac:dyDescent="0.25">
      <c r="A165" s="53">
        <v>21030</v>
      </c>
      <c r="B165" s="52">
        <v>75383</v>
      </c>
      <c r="C165" s="54" t="s">
        <v>226</v>
      </c>
      <c r="D165" s="54" t="s">
        <v>43</v>
      </c>
      <c r="E165" s="55">
        <v>44470</v>
      </c>
      <c r="F165" s="55">
        <v>44834</v>
      </c>
      <c r="G165" s="56">
        <v>5542</v>
      </c>
      <c r="H165" s="57" t="s">
        <v>277</v>
      </c>
      <c r="I165" s="57" t="s">
        <v>277</v>
      </c>
      <c r="J165" s="57" t="s">
        <v>277</v>
      </c>
      <c r="K165" s="58" t="str">
        <f t="shared" si="12"/>
        <v>Y</v>
      </c>
      <c r="L165" s="59">
        <v>4.3118299999999996</v>
      </c>
      <c r="M165" s="60">
        <v>1</v>
      </c>
      <c r="N165" s="59">
        <v>4.3118299999999996</v>
      </c>
      <c r="O165" s="61" t="s">
        <v>283</v>
      </c>
      <c r="P165" s="61">
        <v>5</v>
      </c>
      <c r="Q165" s="60">
        <v>4.6979870000000007E-2</v>
      </c>
      <c r="R165" s="61" t="s">
        <v>279</v>
      </c>
      <c r="S165" s="61">
        <v>11.25</v>
      </c>
      <c r="T165" s="60">
        <v>7.14286E-3</v>
      </c>
      <c r="U165" s="61" t="s">
        <v>283</v>
      </c>
      <c r="V165" s="61">
        <v>10</v>
      </c>
      <c r="W165" s="60">
        <v>0.27624310000000002</v>
      </c>
      <c r="X165" s="61" t="s">
        <v>285</v>
      </c>
      <c r="Y165" s="61">
        <v>0</v>
      </c>
      <c r="Z165" s="60">
        <v>0.98342540999999994</v>
      </c>
      <c r="AA165" s="61" t="s">
        <v>283</v>
      </c>
      <c r="AB165" s="61">
        <v>5</v>
      </c>
      <c r="AC165" s="60">
        <v>0.98941799000000008</v>
      </c>
      <c r="AD165" s="61" t="s">
        <v>283</v>
      </c>
      <c r="AE165" s="61">
        <v>5</v>
      </c>
      <c r="AF165" s="62"/>
      <c r="AG165" s="61"/>
      <c r="AH165" s="61">
        <v>0</v>
      </c>
      <c r="AI165" s="63">
        <f t="shared" si="13"/>
        <v>36.25</v>
      </c>
      <c r="AJ165" s="64">
        <v>0.80555555555555558</v>
      </c>
      <c r="AK165" s="65">
        <f>ROUND('Scoring &amp; Payment'!G165*AJ165/4,0)</f>
        <v>1116</v>
      </c>
      <c r="AL165" s="66">
        <f t="shared" si="14"/>
        <v>2.2422831103440376E-3</v>
      </c>
    </row>
    <row r="166" spans="1:38" x14ac:dyDescent="0.25">
      <c r="A166" s="40">
        <v>21056</v>
      </c>
      <c r="B166" s="1">
        <v>75384</v>
      </c>
      <c r="C166" s="3" t="s">
        <v>227</v>
      </c>
      <c r="D166" s="3" t="s">
        <v>60</v>
      </c>
      <c r="E166" s="41">
        <v>44470</v>
      </c>
      <c r="F166" s="41">
        <v>44834</v>
      </c>
      <c r="G166" s="42">
        <v>25452</v>
      </c>
      <c r="H166" s="43" t="s">
        <v>277</v>
      </c>
      <c r="I166" s="43" t="s">
        <v>277</v>
      </c>
      <c r="J166" s="43" t="s">
        <v>278</v>
      </c>
      <c r="K166" s="44" t="str">
        <f t="shared" si="12"/>
        <v>N</v>
      </c>
      <c r="L166" s="45">
        <v>3.4007499999999999</v>
      </c>
      <c r="M166" s="46">
        <v>1</v>
      </c>
      <c r="N166" s="45">
        <v>3.4007499999999999</v>
      </c>
      <c r="O166" s="47" t="s">
        <v>284</v>
      </c>
      <c r="P166" s="47">
        <v>0</v>
      </c>
      <c r="Q166" s="46">
        <v>0.10441767</v>
      </c>
      <c r="R166" s="47" t="s">
        <v>284</v>
      </c>
      <c r="S166" s="47">
        <v>0</v>
      </c>
      <c r="T166" s="46">
        <v>9.8305089999999998E-2</v>
      </c>
      <c r="U166" s="47" t="s">
        <v>284</v>
      </c>
      <c r="V166" s="47">
        <v>0</v>
      </c>
      <c r="W166" s="46">
        <v>0.29765887000000002</v>
      </c>
      <c r="X166" s="47" t="s">
        <v>284</v>
      </c>
      <c r="Y166" s="47">
        <v>0</v>
      </c>
      <c r="Z166" s="46">
        <v>0.92</v>
      </c>
      <c r="AA166" s="47" t="s">
        <v>284</v>
      </c>
      <c r="AB166" s="47">
        <v>0</v>
      </c>
      <c r="AC166" s="46">
        <v>0.96165191999999999</v>
      </c>
      <c r="AD166" s="47" t="s">
        <v>284</v>
      </c>
      <c r="AE166" s="47">
        <v>0</v>
      </c>
      <c r="AG166" s="47"/>
      <c r="AH166" s="47">
        <v>0</v>
      </c>
      <c r="AI166" s="48">
        <f t="shared" si="13"/>
        <v>0</v>
      </c>
      <c r="AJ166" s="49">
        <v>0</v>
      </c>
      <c r="AK166" s="50">
        <f>ROUND('Scoring &amp; Payment'!G166*AJ166/4,0)</f>
        <v>0</v>
      </c>
      <c r="AL166" s="51">
        <f t="shared" si="14"/>
        <v>0</v>
      </c>
    </row>
    <row r="167" spans="1:38" x14ac:dyDescent="0.25">
      <c r="A167" s="53">
        <v>21072</v>
      </c>
      <c r="B167" s="52">
        <v>75386</v>
      </c>
      <c r="C167" s="54" t="s">
        <v>228</v>
      </c>
      <c r="D167" s="54" t="s">
        <v>45</v>
      </c>
      <c r="E167" s="55">
        <v>44470</v>
      </c>
      <c r="F167" s="55">
        <v>44834</v>
      </c>
      <c r="G167" s="56">
        <v>30349</v>
      </c>
      <c r="H167" s="57" t="s">
        <v>277</v>
      </c>
      <c r="I167" s="57" t="s">
        <v>277</v>
      </c>
      <c r="J167" s="57" t="s">
        <v>277</v>
      </c>
      <c r="K167" s="58" t="str">
        <f t="shared" si="12"/>
        <v>Y</v>
      </c>
      <c r="L167" s="59">
        <v>3.20065</v>
      </c>
      <c r="M167" s="60">
        <v>1</v>
      </c>
      <c r="N167" s="59">
        <v>3.20065</v>
      </c>
      <c r="O167" s="61" t="s">
        <v>281</v>
      </c>
      <c r="P167" s="61">
        <v>1.75</v>
      </c>
      <c r="Q167" s="60">
        <v>6.25E-2</v>
      </c>
      <c r="R167" s="61" t="s">
        <v>280</v>
      </c>
      <c r="S167" s="61">
        <v>8.25</v>
      </c>
      <c r="T167" s="60">
        <v>5.817174E-2</v>
      </c>
      <c r="U167" s="61" t="s">
        <v>279</v>
      </c>
      <c r="V167" s="61">
        <v>7.5</v>
      </c>
      <c r="W167" s="60">
        <v>0.22946174999999999</v>
      </c>
      <c r="X167" s="61" t="s">
        <v>282</v>
      </c>
      <c r="Y167" s="61">
        <v>0.75</v>
      </c>
      <c r="Z167" s="60">
        <v>0.77249999999999996</v>
      </c>
      <c r="AA167" s="61" t="s">
        <v>281</v>
      </c>
      <c r="AB167" s="61">
        <v>1.75</v>
      </c>
      <c r="AC167" s="60">
        <v>0.8792270499999999</v>
      </c>
      <c r="AD167" s="61" t="s">
        <v>282</v>
      </c>
      <c r="AE167" s="61">
        <v>0.75</v>
      </c>
      <c r="AF167" s="62"/>
      <c r="AG167" s="61"/>
      <c r="AH167" s="61">
        <v>0</v>
      </c>
      <c r="AI167" s="63">
        <f t="shared" si="13"/>
        <v>20.75</v>
      </c>
      <c r="AJ167" s="64">
        <v>0.46111111111111114</v>
      </c>
      <c r="AK167" s="65">
        <f>ROUND('Scoring &amp; Payment'!G167*AJ167/4,0)</f>
        <v>3499</v>
      </c>
      <c r="AL167" s="66">
        <f t="shared" si="14"/>
        <v>7.0302406837757956E-3</v>
      </c>
    </row>
    <row r="168" spans="1:38" x14ac:dyDescent="0.25">
      <c r="A168" s="40">
        <v>21163</v>
      </c>
      <c r="B168" s="1">
        <v>75387</v>
      </c>
      <c r="C168" s="3" t="s">
        <v>229</v>
      </c>
      <c r="D168" s="54" t="s">
        <v>133</v>
      </c>
      <c r="E168" s="41">
        <v>44470</v>
      </c>
      <c r="F168" s="41">
        <v>44834</v>
      </c>
      <c r="G168" s="42">
        <v>23949</v>
      </c>
      <c r="H168" s="43" t="s">
        <v>277</v>
      </c>
      <c r="I168" s="43" t="s">
        <v>277</v>
      </c>
      <c r="J168" s="43" t="s">
        <v>277</v>
      </c>
      <c r="K168" s="44" t="str">
        <f t="shared" si="12"/>
        <v>Y</v>
      </c>
      <c r="L168" s="45">
        <v>2.8287399999999998</v>
      </c>
      <c r="M168" s="46">
        <v>1</v>
      </c>
      <c r="N168" s="45">
        <v>2.8287399999999998</v>
      </c>
      <c r="O168" s="47" t="s">
        <v>285</v>
      </c>
      <c r="P168" s="47">
        <v>0</v>
      </c>
      <c r="Q168" s="46">
        <v>6.9970850000000001E-2</v>
      </c>
      <c r="R168" s="47" t="s">
        <v>281</v>
      </c>
      <c r="S168" s="47">
        <v>5.25</v>
      </c>
      <c r="T168" s="46">
        <v>0.14739885</v>
      </c>
      <c r="U168" s="47" t="s">
        <v>285</v>
      </c>
      <c r="V168" s="47">
        <v>0</v>
      </c>
      <c r="W168" s="46">
        <v>0.13407821</v>
      </c>
      <c r="X168" s="47" t="s">
        <v>280</v>
      </c>
      <c r="Y168" s="47">
        <v>2.75</v>
      </c>
      <c r="Z168" s="46">
        <v>0.82506527000000007</v>
      </c>
      <c r="AA168" s="47" t="s">
        <v>280</v>
      </c>
      <c r="AB168" s="47">
        <v>2.75</v>
      </c>
      <c r="AC168" s="46">
        <v>0.96323528999999997</v>
      </c>
      <c r="AD168" s="47" t="s">
        <v>280</v>
      </c>
      <c r="AE168" s="47">
        <v>2.75</v>
      </c>
      <c r="AG168" s="47"/>
      <c r="AH168" s="47">
        <v>0</v>
      </c>
      <c r="AI168" s="48">
        <f t="shared" si="13"/>
        <v>13.5</v>
      </c>
      <c r="AJ168" s="49">
        <v>0.3</v>
      </c>
      <c r="AK168" s="50">
        <f>ROUND('Scoring &amp; Payment'!G168*AJ168/4,0)</f>
        <v>1796</v>
      </c>
      <c r="AL168" s="51">
        <f t="shared" si="14"/>
        <v>3.6085488048188995E-3</v>
      </c>
    </row>
    <row r="169" spans="1:38" x14ac:dyDescent="0.25">
      <c r="A169" s="53">
        <v>10356</v>
      </c>
      <c r="B169" s="52">
        <v>75388</v>
      </c>
      <c r="C169" s="54" t="s">
        <v>230</v>
      </c>
      <c r="D169" s="54" t="s">
        <v>50</v>
      </c>
      <c r="E169" s="55">
        <v>44470</v>
      </c>
      <c r="F169" s="55">
        <v>44834</v>
      </c>
      <c r="G169" s="56">
        <v>8674</v>
      </c>
      <c r="H169" s="57" t="s">
        <v>277</v>
      </c>
      <c r="I169" s="57" t="s">
        <v>277</v>
      </c>
      <c r="J169" s="57" t="s">
        <v>277</v>
      </c>
      <c r="K169" s="58" t="str">
        <f t="shared" si="12"/>
        <v>Y</v>
      </c>
      <c r="L169" s="59">
        <v>3.4443299999999999</v>
      </c>
      <c r="M169" s="60">
        <v>1</v>
      </c>
      <c r="N169" s="59">
        <v>3.4443299999999999</v>
      </c>
      <c r="O169" s="61" t="s">
        <v>280</v>
      </c>
      <c r="P169" s="61">
        <v>2.75</v>
      </c>
      <c r="Q169" s="60">
        <v>5.7142860000000004E-2</v>
      </c>
      <c r="R169" s="61" t="s">
        <v>280</v>
      </c>
      <c r="S169" s="61">
        <v>8.25</v>
      </c>
      <c r="T169" s="60">
        <v>8.1967219999999993E-2</v>
      </c>
      <c r="U169" s="61" t="s">
        <v>281</v>
      </c>
      <c r="V169" s="61">
        <v>3.5</v>
      </c>
      <c r="W169" s="60">
        <v>0.14634145000000001</v>
      </c>
      <c r="X169" s="61" t="s">
        <v>280</v>
      </c>
      <c r="Y169" s="61">
        <v>2.75</v>
      </c>
      <c r="Z169" s="60">
        <v>0.91970804000000006</v>
      </c>
      <c r="AA169" s="61" t="s">
        <v>280</v>
      </c>
      <c r="AB169" s="61">
        <v>2.75</v>
      </c>
      <c r="AC169" s="60">
        <v>0.99253731000000001</v>
      </c>
      <c r="AD169" s="61" t="s">
        <v>283</v>
      </c>
      <c r="AE169" s="61">
        <v>5</v>
      </c>
      <c r="AF169" s="62"/>
      <c r="AG169" s="61"/>
      <c r="AH169" s="61">
        <v>0</v>
      </c>
      <c r="AI169" s="63">
        <f t="shared" si="13"/>
        <v>25</v>
      </c>
      <c r="AJ169" s="64">
        <v>0.55555555555555558</v>
      </c>
      <c r="AK169" s="65">
        <f>ROUND('Scoring &amp; Payment'!G169*AJ169/4,0)</f>
        <v>1205</v>
      </c>
      <c r="AL169" s="66">
        <f t="shared" si="14"/>
        <v>2.4211031791797183E-3</v>
      </c>
    </row>
    <row r="170" spans="1:38" x14ac:dyDescent="0.25">
      <c r="A170" s="40">
        <v>21212</v>
      </c>
      <c r="B170" s="1">
        <v>75389</v>
      </c>
      <c r="C170" s="3" t="s">
        <v>231</v>
      </c>
      <c r="D170" s="3" t="s">
        <v>50</v>
      </c>
      <c r="E170" s="41">
        <v>44470</v>
      </c>
      <c r="F170" s="41">
        <v>44834</v>
      </c>
      <c r="G170" s="42">
        <v>27842</v>
      </c>
      <c r="H170" s="43" t="s">
        <v>277</v>
      </c>
      <c r="I170" s="43" t="s">
        <v>277</v>
      </c>
      <c r="J170" s="43" t="s">
        <v>278</v>
      </c>
      <c r="K170" s="44" t="str">
        <f t="shared" si="12"/>
        <v>N</v>
      </c>
      <c r="L170" s="45">
        <v>3.4761000000000002</v>
      </c>
      <c r="M170" s="46">
        <v>1</v>
      </c>
      <c r="N170" s="45">
        <v>3.4761000000000002</v>
      </c>
      <c r="O170" s="47" t="s">
        <v>284</v>
      </c>
      <c r="P170" s="47">
        <v>0</v>
      </c>
      <c r="Q170" s="46">
        <v>4.8507470000000004E-2</v>
      </c>
      <c r="R170" s="47" t="s">
        <v>284</v>
      </c>
      <c r="S170" s="47">
        <v>0</v>
      </c>
      <c r="T170" s="46">
        <v>8.5227259999999999E-2</v>
      </c>
      <c r="U170" s="47" t="s">
        <v>284</v>
      </c>
      <c r="V170" s="47">
        <v>0</v>
      </c>
      <c r="W170" s="46">
        <v>0.13687151</v>
      </c>
      <c r="X170" s="47" t="s">
        <v>284</v>
      </c>
      <c r="Y170" s="47">
        <v>0</v>
      </c>
      <c r="Z170" s="46">
        <v>0.86507937000000001</v>
      </c>
      <c r="AA170" s="47" t="s">
        <v>284</v>
      </c>
      <c r="AB170" s="47">
        <v>0</v>
      </c>
      <c r="AC170" s="46">
        <v>0.93573265000000005</v>
      </c>
      <c r="AD170" s="47" t="s">
        <v>284</v>
      </c>
      <c r="AE170" s="47">
        <v>0</v>
      </c>
      <c r="AG170" s="47"/>
      <c r="AH170" s="47">
        <v>0</v>
      </c>
      <c r="AI170" s="48">
        <f t="shared" si="13"/>
        <v>0</v>
      </c>
      <c r="AJ170" s="49">
        <v>0</v>
      </c>
      <c r="AK170" s="50">
        <f>ROUND('Scoring &amp; Payment'!G170*AJ170/4,0)</f>
        <v>0</v>
      </c>
      <c r="AL170" s="51">
        <f t="shared" si="14"/>
        <v>0</v>
      </c>
    </row>
    <row r="171" spans="1:38" x14ac:dyDescent="0.25">
      <c r="A171" s="53">
        <v>21238</v>
      </c>
      <c r="B171" s="52">
        <v>75390</v>
      </c>
      <c r="C171" s="54" t="s">
        <v>232</v>
      </c>
      <c r="D171" s="54" t="s">
        <v>45</v>
      </c>
      <c r="E171" s="55">
        <v>44470</v>
      </c>
      <c r="F171" s="55">
        <v>44834</v>
      </c>
      <c r="G171" s="56">
        <v>30695</v>
      </c>
      <c r="H171" s="57" t="s">
        <v>277</v>
      </c>
      <c r="I171" s="57" t="s">
        <v>277</v>
      </c>
      <c r="J171" s="57" t="s">
        <v>277</v>
      </c>
      <c r="K171" s="58" t="str">
        <f t="shared" si="12"/>
        <v>Y</v>
      </c>
      <c r="L171" s="59">
        <v>3.5937100000000002</v>
      </c>
      <c r="M171" s="60">
        <v>1</v>
      </c>
      <c r="N171" s="59">
        <v>3.5937100000000002</v>
      </c>
      <c r="O171" s="61" t="s">
        <v>280</v>
      </c>
      <c r="P171" s="61">
        <v>2.75</v>
      </c>
      <c r="Q171" s="60">
        <v>8.0291960000000009E-2</v>
      </c>
      <c r="R171" s="61" t="s">
        <v>281</v>
      </c>
      <c r="S171" s="61">
        <v>5.25</v>
      </c>
      <c r="T171" s="60">
        <v>6.9696969999999997E-2</v>
      </c>
      <c r="U171" s="61" t="s">
        <v>280</v>
      </c>
      <c r="V171" s="61">
        <v>5.5</v>
      </c>
      <c r="W171" s="60">
        <v>0.19125683999999998</v>
      </c>
      <c r="X171" s="61" t="s">
        <v>281</v>
      </c>
      <c r="Y171" s="61">
        <v>1.75</v>
      </c>
      <c r="Z171" s="60">
        <v>0.75443037000000002</v>
      </c>
      <c r="AA171" s="61" t="s">
        <v>281</v>
      </c>
      <c r="AB171" s="61">
        <v>1.75</v>
      </c>
      <c r="AC171" s="60">
        <v>0.68257756999999997</v>
      </c>
      <c r="AD171" s="61" t="s">
        <v>285</v>
      </c>
      <c r="AE171" s="61">
        <v>0</v>
      </c>
      <c r="AF171" s="62"/>
      <c r="AG171" s="61"/>
      <c r="AH171" s="61">
        <v>0</v>
      </c>
      <c r="AI171" s="63">
        <f t="shared" si="13"/>
        <v>17</v>
      </c>
      <c r="AJ171" s="64">
        <v>0.37777777777777777</v>
      </c>
      <c r="AK171" s="65">
        <f>ROUND('Scoring &amp; Payment'!G171*AJ171/4,0)</f>
        <v>2899</v>
      </c>
      <c r="AL171" s="66">
        <f t="shared" si="14"/>
        <v>5.8247121298273885E-3</v>
      </c>
    </row>
    <row r="172" spans="1:38" x14ac:dyDescent="0.25">
      <c r="A172" s="40">
        <v>21080</v>
      </c>
      <c r="B172" s="1">
        <v>75393</v>
      </c>
      <c r="C172" s="3" t="s">
        <v>233</v>
      </c>
      <c r="D172" s="3" t="s">
        <v>75</v>
      </c>
      <c r="E172" s="41">
        <v>44470</v>
      </c>
      <c r="F172" s="41">
        <v>44834</v>
      </c>
      <c r="G172" s="42">
        <v>14167</v>
      </c>
      <c r="H172" s="43" t="s">
        <v>277</v>
      </c>
      <c r="I172" s="43" t="s">
        <v>277</v>
      </c>
      <c r="J172" s="43" t="s">
        <v>277</v>
      </c>
      <c r="K172" s="44" t="str">
        <f t="shared" ref="K172:K203" si="15">IF(OR(H172="Y",I172="Y",J172="Y"),"N","Y")</f>
        <v>Y</v>
      </c>
      <c r="L172" s="45">
        <v>4.09565</v>
      </c>
      <c r="M172" s="46">
        <v>1</v>
      </c>
      <c r="N172" s="45">
        <v>4.09565</v>
      </c>
      <c r="O172" s="47" t="s">
        <v>283</v>
      </c>
      <c r="P172" s="47">
        <v>5</v>
      </c>
      <c r="Q172" s="46">
        <v>8.9041090000000003E-2</v>
      </c>
      <c r="R172" s="47" t="s">
        <v>282</v>
      </c>
      <c r="S172" s="47">
        <v>2.25</v>
      </c>
      <c r="T172" s="46">
        <v>4.4444440000000002E-2</v>
      </c>
      <c r="U172" s="47" t="s">
        <v>279</v>
      </c>
      <c r="V172" s="47">
        <v>7.5</v>
      </c>
      <c r="W172" s="46">
        <v>0.12021857000000001</v>
      </c>
      <c r="X172" s="47" t="s">
        <v>279</v>
      </c>
      <c r="Y172" s="47">
        <v>3.75</v>
      </c>
      <c r="Z172" s="46">
        <v>0.66666667000000002</v>
      </c>
      <c r="AA172" s="47" t="s">
        <v>282</v>
      </c>
      <c r="AB172" s="47">
        <v>0.75</v>
      </c>
      <c r="AC172" s="46">
        <v>0.84455959000000003</v>
      </c>
      <c r="AD172" s="47" t="s">
        <v>282</v>
      </c>
      <c r="AE172" s="47">
        <v>0.75</v>
      </c>
      <c r="AG172" s="47"/>
      <c r="AH172" s="47">
        <v>0</v>
      </c>
      <c r="AI172" s="48">
        <f t="shared" ref="AI172:AI203" si="16">IF(K172="Y",SUM(AH172,AE172,AB172,Y172,V172,S172,P172),0)</f>
        <v>20</v>
      </c>
      <c r="AJ172" s="49">
        <v>0.44444444444444442</v>
      </c>
      <c r="AK172" s="50">
        <f>ROUND('Scoring &amp; Payment'!G172*AJ172/4,0)</f>
        <v>1574</v>
      </c>
      <c r="AL172" s="51">
        <f t="shared" ref="AL172:AL203" si="17">AK172/$AK$203</f>
        <v>3.1625032398579886E-3</v>
      </c>
    </row>
    <row r="173" spans="1:38" x14ac:dyDescent="0.25">
      <c r="A173" s="53">
        <v>21197</v>
      </c>
      <c r="B173" s="52">
        <v>75394</v>
      </c>
      <c r="C173" s="54" t="s">
        <v>234</v>
      </c>
      <c r="D173" s="54" t="s">
        <v>103</v>
      </c>
      <c r="E173" s="55">
        <v>44470</v>
      </c>
      <c r="F173" s="55">
        <v>44834</v>
      </c>
      <c r="G173" s="56">
        <v>18504</v>
      </c>
      <c r="H173" s="57" t="s">
        <v>277</v>
      </c>
      <c r="I173" s="57" t="s">
        <v>277</v>
      </c>
      <c r="J173" s="57" t="s">
        <v>277</v>
      </c>
      <c r="K173" s="58" t="str">
        <f t="shared" si="15"/>
        <v>Y</v>
      </c>
      <c r="L173" s="59">
        <v>3.9682200000000001</v>
      </c>
      <c r="M173" s="60">
        <v>1</v>
      </c>
      <c r="N173" s="59">
        <v>3.9682200000000001</v>
      </c>
      <c r="O173" s="61" t="s">
        <v>279</v>
      </c>
      <c r="P173" s="61">
        <v>3.75</v>
      </c>
      <c r="Q173" s="60">
        <v>7.1129700000000004E-2</v>
      </c>
      <c r="R173" s="61" t="s">
        <v>281</v>
      </c>
      <c r="S173" s="61">
        <v>5.25</v>
      </c>
      <c r="T173" s="60">
        <v>0.10526315999999999</v>
      </c>
      <c r="U173" s="61" t="s">
        <v>282</v>
      </c>
      <c r="V173" s="61">
        <v>1.5</v>
      </c>
      <c r="W173" s="60">
        <v>0.17491748999999998</v>
      </c>
      <c r="X173" s="61" t="s">
        <v>281</v>
      </c>
      <c r="Y173" s="61">
        <v>1.75</v>
      </c>
      <c r="Z173" s="60">
        <v>0.86746988000000003</v>
      </c>
      <c r="AA173" s="61" t="s">
        <v>280</v>
      </c>
      <c r="AB173" s="61">
        <v>2.75</v>
      </c>
      <c r="AC173" s="60">
        <v>0.83139534999999998</v>
      </c>
      <c r="AD173" s="61" t="s">
        <v>282</v>
      </c>
      <c r="AE173" s="61">
        <v>0.75</v>
      </c>
      <c r="AF173" s="62"/>
      <c r="AG173" s="61"/>
      <c r="AH173" s="61">
        <v>0</v>
      </c>
      <c r="AI173" s="63">
        <f t="shared" si="16"/>
        <v>15.75</v>
      </c>
      <c r="AJ173" s="64">
        <v>0.35</v>
      </c>
      <c r="AK173" s="65">
        <f>ROUND('Scoring &amp; Payment'!G173*AJ173/4,0)</f>
        <v>1619</v>
      </c>
      <c r="AL173" s="66">
        <f t="shared" si="17"/>
        <v>3.2529178814041191E-3</v>
      </c>
    </row>
    <row r="174" spans="1:38" x14ac:dyDescent="0.25">
      <c r="A174" s="40">
        <v>21262</v>
      </c>
      <c r="B174" s="1">
        <v>75395</v>
      </c>
      <c r="C174" s="3" t="s">
        <v>235</v>
      </c>
      <c r="D174" s="3" t="s">
        <v>45</v>
      </c>
      <c r="E174" s="41">
        <v>44470</v>
      </c>
      <c r="F174" s="41">
        <v>44834</v>
      </c>
      <c r="G174" s="42">
        <v>28938</v>
      </c>
      <c r="H174" s="43" t="s">
        <v>277</v>
      </c>
      <c r="I174" s="43" t="s">
        <v>277</v>
      </c>
      <c r="J174" s="43" t="s">
        <v>278</v>
      </c>
      <c r="K174" s="44" t="str">
        <f t="shared" si="15"/>
        <v>N</v>
      </c>
      <c r="L174" s="45">
        <v>3.2604899999999999</v>
      </c>
      <c r="M174" s="46">
        <v>1</v>
      </c>
      <c r="N174" s="45">
        <v>3.2604899999999999</v>
      </c>
      <c r="O174" s="47" t="s">
        <v>284</v>
      </c>
      <c r="P174" s="47">
        <v>0</v>
      </c>
      <c r="Q174" s="46">
        <v>7.903781E-2</v>
      </c>
      <c r="R174" s="47" t="s">
        <v>284</v>
      </c>
      <c r="S174" s="47">
        <v>0</v>
      </c>
      <c r="T174" s="46">
        <v>6.7484660000000002E-2</v>
      </c>
      <c r="U174" s="47" t="s">
        <v>284</v>
      </c>
      <c r="V174" s="47">
        <v>0</v>
      </c>
      <c r="W174" s="46">
        <v>0.37237237000000001</v>
      </c>
      <c r="X174" s="47" t="s">
        <v>284</v>
      </c>
      <c r="Y174" s="47">
        <v>0</v>
      </c>
      <c r="Z174" s="46">
        <v>0.93922651000000001</v>
      </c>
      <c r="AA174" s="47" t="s">
        <v>284</v>
      </c>
      <c r="AB174" s="47">
        <v>0</v>
      </c>
      <c r="AC174" s="46">
        <v>0.95212766000000004</v>
      </c>
      <c r="AD174" s="47" t="s">
        <v>284</v>
      </c>
      <c r="AE174" s="47">
        <v>0</v>
      </c>
      <c r="AG174" s="47"/>
      <c r="AH174" s="47">
        <v>0</v>
      </c>
      <c r="AI174" s="48">
        <f t="shared" si="16"/>
        <v>0</v>
      </c>
      <c r="AJ174" s="49">
        <v>0</v>
      </c>
      <c r="AK174" s="50">
        <f>ROUND('Scoring &amp; Payment'!G174*AJ174/4,0)</f>
        <v>0</v>
      </c>
      <c r="AL174" s="51">
        <f t="shared" si="17"/>
        <v>0</v>
      </c>
    </row>
    <row r="175" spans="1:38" x14ac:dyDescent="0.25">
      <c r="A175" s="53">
        <v>21254</v>
      </c>
      <c r="B175" s="52">
        <v>75396</v>
      </c>
      <c r="C175" s="54" t="s">
        <v>236</v>
      </c>
      <c r="D175" s="54" t="s">
        <v>45</v>
      </c>
      <c r="E175" s="55">
        <v>44470</v>
      </c>
      <c r="F175" s="55">
        <v>44834</v>
      </c>
      <c r="G175" s="56">
        <v>21537</v>
      </c>
      <c r="H175" s="57" t="s">
        <v>277</v>
      </c>
      <c r="I175" s="57" t="s">
        <v>277</v>
      </c>
      <c r="J175" s="57" t="s">
        <v>277</v>
      </c>
      <c r="K175" s="58" t="str">
        <f t="shared" si="15"/>
        <v>Y</v>
      </c>
      <c r="L175" s="59">
        <v>3.8435600000000001</v>
      </c>
      <c r="M175" s="60">
        <v>1</v>
      </c>
      <c r="N175" s="59">
        <v>3.8435600000000001</v>
      </c>
      <c r="O175" s="61" t="s">
        <v>279</v>
      </c>
      <c r="P175" s="61">
        <v>3.75</v>
      </c>
      <c r="Q175" s="60">
        <v>5.0691240000000005E-2</v>
      </c>
      <c r="R175" s="61" t="s">
        <v>279</v>
      </c>
      <c r="S175" s="61">
        <v>11.25</v>
      </c>
      <c r="T175" s="60">
        <v>5.2000010000000006E-2</v>
      </c>
      <c r="U175" s="61" t="s">
        <v>279</v>
      </c>
      <c r="V175" s="61">
        <v>7.5</v>
      </c>
      <c r="W175" s="60">
        <v>0.20664205999999999</v>
      </c>
      <c r="X175" s="61" t="s">
        <v>281</v>
      </c>
      <c r="Y175" s="61">
        <v>1.75</v>
      </c>
      <c r="Z175" s="60">
        <v>0.84192440000000002</v>
      </c>
      <c r="AA175" s="61" t="s">
        <v>280</v>
      </c>
      <c r="AB175" s="61">
        <v>2.75</v>
      </c>
      <c r="AC175" s="60">
        <v>0.89802632000000004</v>
      </c>
      <c r="AD175" s="61" t="s">
        <v>281</v>
      </c>
      <c r="AE175" s="61">
        <v>1.75</v>
      </c>
      <c r="AF175" s="62"/>
      <c r="AG175" s="61"/>
      <c r="AH175" s="61">
        <v>0</v>
      </c>
      <c r="AI175" s="63">
        <f t="shared" si="16"/>
        <v>28.75</v>
      </c>
      <c r="AJ175" s="64">
        <v>0.63888888888888884</v>
      </c>
      <c r="AK175" s="65">
        <f>ROUND('Scoring &amp; Payment'!G175*AJ175/4,0)</f>
        <v>3440</v>
      </c>
      <c r="AL175" s="66">
        <f t="shared" si="17"/>
        <v>6.9116970426375355E-3</v>
      </c>
    </row>
    <row r="176" spans="1:38" x14ac:dyDescent="0.25">
      <c r="A176" s="40">
        <v>8177</v>
      </c>
      <c r="B176" s="1">
        <v>75397</v>
      </c>
      <c r="C176" s="3" t="s">
        <v>237</v>
      </c>
      <c r="D176" s="3" t="s">
        <v>43</v>
      </c>
      <c r="E176" s="41">
        <v>44501</v>
      </c>
      <c r="F176" s="41">
        <v>44834</v>
      </c>
      <c r="G176" s="42">
        <v>40661</v>
      </c>
      <c r="H176" s="43" t="s">
        <v>277</v>
      </c>
      <c r="I176" s="43" t="s">
        <v>278</v>
      </c>
      <c r="J176" s="43" t="s">
        <v>278</v>
      </c>
      <c r="K176" s="44" t="str">
        <f t="shared" si="15"/>
        <v>N</v>
      </c>
      <c r="L176" s="45">
        <v>3.47031</v>
      </c>
      <c r="M176" s="46">
        <v>1</v>
      </c>
      <c r="N176" s="45">
        <v>3.47031</v>
      </c>
      <c r="O176" s="47" t="s">
        <v>284</v>
      </c>
      <c r="P176" s="47">
        <v>0</v>
      </c>
      <c r="Q176" s="46">
        <v>6.13497E-2</v>
      </c>
      <c r="R176" s="47" t="s">
        <v>284</v>
      </c>
      <c r="S176" s="47">
        <v>0</v>
      </c>
      <c r="T176" s="46">
        <v>5.4123700000000004E-2</v>
      </c>
      <c r="U176" s="47" t="s">
        <v>284</v>
      </c>
      <c r="V176" s="47">
        <v>0</v>
      </c>
      <c r="W176" s="46">
        <v>0.26104418000000001</v>
      </c>
      <c r="X176" s="47" t="s">
        <v>284</v>
      </c>
      <c r="Y176" s="47">
        <v>0</v>
      </c>
      <c r="Z176" s="46">
        <v>0.48628428999999995</v>
      </c>
      <c r="AA176" s="47" t="s">
        <v>284</v>
      </c>
      <c r="AB176" s="47">
        <v>0</v>
      </c>
      <c r="AC176" s="46">
        <v>0.88791208999999993</v>
      </c>
      <c r="AD176" s="47" t="s">
        <v>284</v>
      </c>
      <c r="AE176" s="47">
        <v>0</v>
      </c>
      <c r="AG176" s="47"/>
      <c r="AH176" s="47">
        <v>0</v>
      </c>
      <c r="AI176" s="48">
        <f t="shared" si="16"/>
        <v>0</v>
      </c>
      <c r="AJ176" s="49">
        <v>0</v>
      </c>
      <c r="AK176" s="50">
        <f>ROUND('Scoring &amp; Payment'!G176*AJ176/4,0)</f>
        <v>0</v>
      </c>
      <c r="AL176" s="51">
        <f t="shared" si="17"/>
        <v>0</v>
      </c>
    </row>
    <row r="177" spans="1:38" x14ac:dyDescent="0.25">
      <c r="A177" s="53">
        <v>21387</v>
      </c>
      <c r="B177" s="52">
        <v>75400</v>
      </c>
      <c r="C177" s="54" t="s">
        <v>238</v>
      </c>
      <c r="D177" s="54" t="s">
        <v>60</v>
      </c>
      <c r="E177" s="55">
        <v>44470</v>
      </c>
      <c r="F177" s="55">
        <v>44834</v>
      </c>
      <c r="G177" s="56">
        <v>27052</v>
      </c>
      <c r="H177" s="57" t="s">
        <v>277</v>
      </c>
      <c r="I177" s="57" t="s">
        <v>277</v>
      </c>
      <c r="J177" s="57" t="s">
        <v>277</v>
      </c>
      <c r="K177" s="58" t="str">
        <f t="shared" si="15"/>
        <v>Y</v>
      </c>
      <c r="L177" s="59">
        <v>3.3525299999999998</v>
      </c>
      <c r="M177" s="60">
        <v>1</v>
      </c>
      <c r="N177" s="59">
        <v>3.3525299999999998</v>
      </c>
      <c r="O177" s="61" t="s">
        <v>281</v>
      </c>
      <c r="P177" s="61">
        <v>1.75</v>
      </c>
      <c r="Q177" s="60">
        <v>5.1446949999999998E-2</v>
      </c>
      <c r="R177" s="61" t="s">
        <v>279</v>
      </c>
      <c r="S177" s="61">
        <v>11.25</v>
      </c>
      <c r="T177" s="60">
        <v>9.5588229999999996E-2</v>
      </c>
      <c r="U177" s="61" t="s">
        <v>282</v>
      </c>
      <c r="V177" s="61">
        <v>1.5</v>
      </c>
      <c r="W177" s="60">
        <v>0.18159807</v>
      </c>
      <c r="X177" s="61" t="s">
        <v>281</v>
      </c>
      <c r="Y177" s="61">
        <v>1.75</v>
      </c>
      <c r="Z177" s="60">
        <v>0.98623854</v>
      </c>
      <c r="AA177" s="61" t="s">
        <v>283</v>
      </c>
      <c r="AB177" s="61">
        <v>5</v>
      </c>
      <c r="AC177" s="60">
        <v>0.97161572000000007</v>
      </c>
      <c r="AD177" s="61" t="s">
        <v>279</v>
      </c>
      <c r="AE177" s="61">
        <v>3.75</v>
      </c>
      <c r="AF177" s="62"/>
      <c r="AG177" s="61"/>
      <c r="AH177" s="61">
        <v>0</v>
      </c>
      <c r="AI177" s="63">
        <f t="shared" si="16"/>
        <v>25</v>
      </c>
      <c r="AJ177" s="64">
        <v>0.55555555555555558</v>
      </c>
      <c r="AK177" s="65">
        <f>ROUND('Scoring &amp; Payment'!G177*AJ177/4,0)</f>
        <v>3757</v>
      </c>
      <c r="AL177" s="66">
        <f t="shared" si="17"/>
        <v>7.5486179619736107E-3</v>
      </c>
    </row>
    <row r="178" spans="1:38" x14ac:dyDescent="0.25">
      <c r="A178" s="40">
        <v>21329</v>
      </c>
      <c r="B178" s="1">
        <v>75402</v>
      </c>
      <c r="C178" s="3" t="s">
        <v>239</v>
      </c>
      <c r="D178" s="3" t="s">
        <v>43</v>
      </c>
      <c r="E178" s="41">
        <v>44470</v>
      </c>
      <c r="F178" s="41">
        <v>44834</v>
      </c>
      <c r="G178" s="42">
        <v>9844</v>
      </c>
      <c r="H178" s="43" t="s">
        <v>277</v>
      </c>
      <c r="I178" s="43" t="s">
        <v>277</v>
      </c>
      <c r="J178" s="43" t="s">
        <v>277</v>
      </c>
      <c r="K178" s="44" t="str">
        <f t="shared" si="15"/>
        <v>Y</v>
      </c>
      <c r="L178" s="45">
        <v>4.37134</v>
      </c>
      <c r="M178" s="46">
        <v>1</v>
      </c>
      <c r="N178" s="45">
        <v>4.37134</v>
      </c>
      <c r="O178" s="47" t="s">
        <v>283</v>
      </c>
      <c r="P178" s="47">
        <v>5</v>
      </c>
      <c r="Q178" s="46">
        <v>4.7058820000000001E-2</v>
      </c>
      <c r="R178" s="47" t="s">
        <v>279</v>
      </c>
      <c r="S178" s="47">
        <v>11.25</v>
      </c>
      <c r="T178" s="46">
        <v>7.4626860000000003E-2</v>
      </c>
      <c r="U178" s="47" t="s">
        <v>280</v>
      </c>
      <c r="V178" s="47">
        <v>5.5</v>
      </c>
      <c r="W178" s="46">
        <v>0.13636362999999999</v>
      </c>
      <c r="X178" s="47" t="s">
        <v>280</v>
      </c>
      <c r="Y178" s="47">
        <v>2.75</v>
      </c>
      <c r="Z178" s="46">
        <v>1</v>
      </c>
      <c r="AA178" s="47" t="s">
        <v>283</v>
      </c>
      <c r="AB178" s="47">
        <v>5</v>
      </c>
      <c r="AC178" s="46">
        <v>0.98830409000000008</v>
      </c>
      <c r="AD178" s="47" t="s">
        <v>283</v>
      </c>
      <c r="AE178" s="47">
        <v>5</v>
      </c>
      <c r="AG178" s="47"/>
      <c r="AH178" s="47">
        <v>0</v>
      </c>
      <c r="AI178" s="48">
        <f t="shared" si="16"/>
        <v>34.5</v>
      </c>
      <c r="AJ178" s="49">
        <v>0.76666666666666672</v>
      </c>
      <c r="AK178" s="50">
        <f>ROUND('Scoring &amp; Payment'!G178*AJ178/4,0)</f>
        <v>1887</v>
      </c>
      <c r="AL178" s="51">
        <f t="shared" si="17"/>
        <v>3.7913873021677411E-3</v>
      </c>
    </row>
    <row r="179" spans="1:38" x14ac:dyDescent="0.25">
      <c r="A179" s="53">
        <v>21361</v>
      </c>
      <c r="B179" s="52">
        <v>75403</v>
      </c>
      <c r="C179" s="54" t="s">
        <v>240</v>
      </c>
      <c r="D179" s="54" t="s">
        <v>50</v>
      </c>
      <c r="E179" s="55">
        <v>44470</v>
      </c>
      <c r="F179" s="55">
        <v>44834</v>
      </c>
      <c r="G179" s="56">
        <v>19218</v>
      </c>
      <c r="H179" s="57" t="s">
        <v>277</v>
      </c>
      <c r="I179" s="57" t="s">
        <v>277</v>
      </c>
      <c r="J179" s="57" t="s">
        <v>278</v>
      </c>
      <c r="K179" s="58" t="str">
        <f t="shared" si="15"/>
        <v>N</v>
      </c>
      <c r="L179" s="59">
        <v>3.1160600000000001</v>
      </c>
      <c r="M179" s="60">
        <v>1</v>
      </c>
      <c r="N179" s="59">
        <v>3.1160600000000001</v>
      </c>
      <c r="O179" s="61" t="s">
        <v>284</v>
      </c>
      <c r="P179" s="61">
        <v>0</v>
      </c>
      <c r="Q179" s="60">
        <v>7.6923079999999991E-2</v>
      </c>
      <c r="R179" s="61" t="s">
        <v>284</v>
      </c>
      <c r="S179" s="61">
        <v>0</v>
      </c>
      <c r="T179" s="60">
        <v>9.4861669999999995E-2</v>
      </c>
      <c r="U179" s="61" t="s">
        <v>284</v>
      </c>
      <c r="V179" s="61">
        <v>0</v>
      </c>
      <c r="W179" s="60">
        <v>0.12875536000000001</v>
      </c>
      <c r="X179" s="61" t="s">
        <v>284</v>
      </c>
      <c r="Y179" s="61">
        <v>0</v>
      </c>
      <c r="Z179" s="60">
        <v>0.74444445000000004</v>
      </c>
      <c r="AA179" s="61" t="s">
        <v>284</v>
      </c>
      <c r="AB179" s="61">
        <v>0</v>
      </c>
      <c r="AC179" s="60">
        <v>0.94565217000000001</v>
      </c>
      <c r="AD179" s="61" t="s">
        <v>284</v>
      </c>
      <c r="AE179" s="61">
        <v>0</v>
      </c>
      <c r="AF179" s="62"/>
      <c r="AG179" s="61"/>
      <c r="AH179" s="61">
        <v>0</v>
      </c>
      <c r="AI179" s="63">
        <f t="shared" si="16"/>
        <v>0</v>
      </c>
      <c r="AJ179" s="64">
        <v>0</v>
      </c>
      <c r="AK179" s="65">
        <f>ROUND('Scoring &amp; Payment'!G179*AJ179/4,0)</f>
        <v>0</v>
      </c>
      <c r="AL179" s="66">
        <f t="shared" si="17"/>
        <v>0</v>
      </c>
    </row>
    <row r="180" spans="1:38" x14ac:dyDescent="0.25">
      <c r="A180" s="40">
        <v>21428</v>
      </c>
      <c r="B180" s="1">
        <v>75404</v>
      </c>
      <c r="C180" s="3" t="s">
        <v>241</v>
      </c>
      <c r="D180" s="3" t="s">
        <v>45</v>
      </c>
      <c r="E180" s="41">
        <v>44470</v>
      </c>
      <c r="F180" s="41">
        <v>44834</v>
      </c>
      <c r="G180" s="42">
        <v>39702</v>
      </c>
      <c r="H180" s="43" t="s">
        <v>277</v>
      </c>
      <c r="I180" s="43" t="s">
        <v>277</v>
      </c>
      <c r="J180" s="43" t="s">
        <v>277</v>
      </c>
      <c r="K180" s="44" t="str">
        <f t="shared" si="15"/>
        <v>Y</v>
      </c>
      <c r="L180" s="45">
        <v>3.5093299999999998</v>
      </c>
      <c r="M180" s="46">
        <v>1</v>
      </c>
      <c r="N180" s="45">
        <v>3.5093299999999998</v>
      </c>
      <c r="O180" s="47" t="s">
        <v>280</v>
      </c>
      <c r="P180" s="47">
        <v>2.75</v>
      </c>
      <c r="Q180" s="46">
        <v>7.25552E-2</v>
      </c>
      <c r="R180" s="47" t="s">
        <v>281</v>
      </c>
      <c r="S180" s="47">
        <v>5.25</v>
      </c>
      <c r="T180" s="46">
        <v>0.14021164</v>
      </c>
      <c r="U180" s="47" t="s">
        <v>285</v>
      </c>
      <c r="V180" s="47">
        <v>0</v>
      </c>
      <c r="W180" s="46">
        <v>0.26721763999999998</v>
      </c>
      <c r="X180" s="47" t="s">
        <v>285</v>
      </c>
      <c r="Y180" s="47">
        <v>0</v>
      </c>
      <c r="Z180" s="46">
        <v>0.74532711000000007</v>
      </c>
      <c r="AA180" s="47" t="s">
        <v>281</v>
      </c>
      <c r="AB180" s="47">
        <v>1.75</v>
      </c>
      <c r="AC180" s="46">
        <v>0.625</v>
      </c>
      <c r="AD180" s="47" t="s">
        <v>285</v>
      </c>
      <c r="AE180" s="47">
        <v>0</v>
      </c>
      <c r="AG180" s="47"/>
      <c r="AH180" s="47">
        <v>0</v>
      </c>
      <c r="AI180" s="48">
        <f t="shared" si="16"/>
        <v>9.75</v>
      </c>
      <c r="AJ180" s="49">
        <v>0.21666666666666667</v>
      </c>
      <c r="AK180" s="50">
        <f>ROUND('Scoring &amp; Payment'!G180*AJ180/4,0)</f>
        <v>2151</v>
      </c>
      <c r="AL180" s="51">
        <f t="shared" si="17"/>
        <v>4.3218198659050406E-3</v>
      </c>
    </row>
    <row r="181" spans="1:38" x14ac:dyDescent="0.25">
      <c r="A181" s="53">
        <v>21444</v>
      </c>
      <c r="B181" s="52">
        <v>75405</v>
      </c>
      <c r="C181" s="54" t="s">
        <v>242</v>
      </c>
      <c r="D181" s="54" t="s">
        <v>133</v>
      </c>
      <c r="E181" s="55">
        <v>44470</v>
      </c>
      <c r="F181" s="55">
        <v>44834</v>
      </c>
      <c r="G181" s="56">
        <v>20338</v>
      </c>
      <c r="H181" s="57" t="s">
        <v>277</v>
      </c>
      <c r="I181" s="57" t="s">
        <v>277</v>
      </c>
      <c r="J181" s="57" t="s">
        <v>277</v>
      </c>
      <c r="K181" s="58" t="str">
        <f t="shared" si="15"/>
        <v>Y</v>
      </c>
      <c r="L181" s="59">
        <v>3.0333600000000001</v>
      </c>
      <c r="M181" s="60">
        <v>1</v>
      </c>
      <c r="N181" s="59">
        <v>3.0333600000000001</v>
      </c>
      <c r="O181" s="61" t="s">
        <v>282</v>
      </c>
      <c r="P181" s="61">
        <v>0.75</v>
      </c>
      <c r="Q181" s="60">
        <v>6.622517E-2</v>
      </c>
      <c r="R181" s="61" t="s">
        <v>280</v>
      </c>
      <c r="S181" s="61">
        <v>8.25</v>
      </c>
      <c r="T181" s="60">
        <v>9.9137929999999999E-2</v>
      </c>
      <c r="U181" s="61" t="s">
        <v>282</v>
      </c>
      <c r="V181" s="61">
        <v>1.5</v>
      </c>
      <c r="W181" s="60">
        <v>0.20769231999999999</v>
      </c>
      <c r="X181" s="61" t="s">
        <v>281</v>
      </c>
      <c r="Y181" s="61">
        <v>1.75</v>
      </c>
      <c r="Z181" s="60">
        <v>0.75800711000000009</v>
      </c>
      <c r="AA181" s="61" t="s">
        <v>281</v>
      </c>
      <c r="AB181" s="61">
        <v>1.75</v>
      </c>
      <c r="AC181" s="60">
        <v>0.91666667000000002</v>
      </c>
      <c r="AD181" s="61" t="s">
        <v>281</v>
      </c>
      <c r="AE181" s="61">
        <v>1.75</v>
      </c>
      <c r="AF181" s="62"/>
      <c r="AG181" s="61"/>
      <c r="AH181" s="61">
        <v>0</v>
      </c>
      <c r="AI181" s="63">
        <f t="shared" si="16"/>
        <v>15.75</v>
      </c>
      <c r="AJ181" s="64">
        <v>0.35</v>
      </c>
      <c r="AK181" s="65">
        <f>ROUND('Scoring &amp; Payment'!G181*AJ181/4,0)</f>
        <v>1780</v>
      </c>
      <c r="AL181" s="66">
        <f t="shared" si="17"/>
        <v>3.5764013767136085E-3</v>
      </c>
    </row>
    <row r="182" spans="1:38" x14ac:dyDescent="0.25">
      <c r="A182" s="40">
        <v>21668</v>
      </c>
      <c r="B182" s="1">
        <v>75407</v>
      </c>
      <c r="C182" s="3" t="s">
        <v>243</v>
      </c>
      <c r="D182" s="3" t="s">
        <v>133</v>
      </c>
      <c r="E182" s="41">
        <v>44470</v>
      </c>
      <c r="F182" s="41">
        <v>44834</v>
      </c>
      <c r="G182" s="42">
        <v>12743</v>
      </c>
      <c r="H182" s="43" t="s">
        <v>277</v>
      </c>
      <c r="I182" s="43" t="s">
        <v>277</v>
      </c>
      <c r="J182" s="43" t="s">
        <v>278</v>
      </c>
      <c r="K182" s="44" t="str">
        <f t="shared" si="15"/>
        <v>N</v>
      </c>
      <c r="L182" s="45">
        <v>3.6084700000000001</v>
      </c>
      <c r="M182" s="46">
        <v>1</v>
      </c>
      <c r="N182" s="45">
        <v>3.6084700000000001</v>
      </c>
      <c r="O182" s="47" t="s">
        <v>284</v>
      </c>
      <c r="P182" s="47">
        <v>0</v>
      </c>
      <c r="Q182" s="46">
        <v>0.11570247</v>
      </c>
      <c r="R182" s="47" t="s">
        <v>284</v>
      </c>
      <c r="S182" s="47">
        <v>0</v>
      </c>
      <c r="T182" s="46">
        <v>9.7142859999999998E-2</v>
      </c>
      <c r="U182" s="47" t="s">
        <v>284</v>
      </c>
      <c r="V182" s="47">
        <v>0</v>
      </c>
      <c r="W182" s="46">
        <v>9.0909099999999993E-2</v>
      </c>
      <c r="X182" s="47" t="s">
        <v>284</v>
      </c>
      <c r="Y182" s="47">
        <v>0</v>
      </c>
      <c r="Z182" s="46">
        <v>0.79473684000000011</v>
      </c>
      <c r="AA182" s="47" t="s">
        <v>284</v>
      </c>
      <c r="AB182" s="47">
        <v>0</v>
      </c>
      <c r="AC182" s="46">
        <v>0.95959596000000003</v>
      </c>
      <c r="AD182" s="47" t="s">
        <v>284</v>
      </c>
      <c r="AE182" s="47">
        <v>0</v>
      </c>
      <c r="AG182" s="47"/>
      <c r="AH182" s="47">
        <v>0</v>
      </c>
      <c r="AI182" s="48">
        <f t="shared" si="16"/>
        <v>0</v>
      </c>
      <c r="AJ182" s="49">
        <v>0</v>
      </c>
      <c r="AK182" s="50">
        <f>ROUND('Scoring &amp; Payment'!G182*AJ182/4,0)</f>
        <v>0</v>
      </c>
      <c r="AL182" s="51">
        <f t="shared" si="17"/>
        <v>0</v>
      </c>
    </row>
    <row r="183" spans="1:38" x14ac:dyDescent="0.25">
      <c r="A183" s="53">
        <v>42169</v>
      </c>
      <c r="B183" s="52">
        <v>75408</v>
      </c>
      <c r="C183" s="54" t="s">
        <v>244</v>
      </c>
      <c r="D183" s="54" t="s">
        <v>43</v>
      </c>
      <c r="E183" s="55">
        <v>44470</v>
      </c>
      <c r="F183" s="55">
        <v>44834</v>
      </c>
      <c r="G183" s="56">
        <v>9275</v>
      </c>
      <c r="H183" s="57" t="s">
        <v>277</v>
      </c>
      <c r="I183" s="57" t="s">
        <v>277</v>
      </c>
      <c r="J183" s="57" t="s">
        <v>277</v>
      </c>
      <c r="K183" s="58" t="str">
        <f t="shared" si="15"/>
        <v>Y</v>
      </c>
      <c r="L183" s="59">
        <v>4.7571000000000003</v>
      </c>
      <c r="M183" s="60">
        <v>1</v>
      </c>
      <c r="N183" s="59">
        <v>4.7571000000000003</v>
      </c>
      <c r="O183" s="61" t="s">
        <v>283</v>
      </c>
      <c r="P183" s="61">
        <v>5</v>
      </c>
      <c r="Q183" s="60">
        <v>7.9999989999999993E-2</v>
      </c>
      <c r="R183" s="61" t="s">
        <v>281</v>
      </c>
      <c r="S183" s="61">
        <v>5.25</v>
      </c>
      <c r="T183" s="60">
        <v>6.8181820000000004E-2</v>
      </c>
      <c r="U183" s="61" t="s">
        <v>280</v>
      </c>
      <c r="V183" s="61">
        <v>5.5</v>
      </c>
      <c r="W183" s="60">
        <v>0.15789474000000001</v>
      </c>
      <c r="X183" s="61" t="s">
        <v>280</v>
      </c>
      <c r="Y183" s="61">
        <v>2.75</v>
      </c>
      <c r="Z183" s="60">
        <v>0.97142857999999999</v>
      </c>
      <c r="AA183" s="61" t="s">
        <v>279</v>
      </c>
      <c r="AB183" s="61">
        <v>3.75</v>
      </c>
      <c r="AC183" s="60">
        <v>0.97391304000000001</v>
      </c>
      <c r="AD183" s="61" t="s">
        <v>279</v>
      </c>
      <c r="AE183" s="61">
        <v>3.75</v>
      </c>
      <c r="AF183" s="62"/>
      <c r="AG183" s="61"/>
      <c r="AH183" s="61">
        <v>0</v>
      </c>
      <c r="AI183" s="63">
        <f t="shared" si="16"/>
        <v>26</v>
      </c>
      <c r="AJ183" s="64">
        <v>0.57777777777777772</v>
      </c>
      <c r="AK183" s="65">
        <f>ROUND('Scoring &amp; Payment'!G183*AJ183/4,0)</f>
        <v>1340</v>
      </c>
      <c r="AL183" s="66">
        <f t="shared" si="17"/>
        <v>2.6923471038181098E-3</v>
      </c>
    </row>
    <row r="184" spans="1:38" x14ac:dyDescent="0.25">
      <c r="A184" s="40">
        <v>21684</v>
      </c>
      <c r="B184" s="1">
        <v>75410</v>
      </c>
      <c r="C184" s="3" t="s">
        <v>245</v>
      </c>
      <c r="D184" s="3" t="s">
        <v>75</v>
      </c>
      <c r="E184" s="41">
        <v>44470</v>
      </c>
      <c r="F184" s="41">
        <v>44834</v>
      </c>
      <c r="G184" s="42">
        <v>10782</v>
      </c>
      <c r="H184" s="43" t="s">
        <v>277</v>
      </c>
      <c r="I184" s="43" t="s">
        <v>277</v>
      </c>
      <c r="J184" s="43" t="s">
        <v>277</v>
      </c>
      <c r="K184" s="44" t="str">
        <f t="shared" si="15"/>
        <v>Y</v>
      </c>
      <c r="L184" s="45">
        <v>3.6198000000000001</v>
      </c>
      <c r="M184" s="46">
        <v>1</v>
      </c>
      <c r="N184" s="45">
        <v>3.6198000000000001</v>
      </c>
      <c r="O184" s="47" t="s">
        <v>280</v>
      </c>
      <c r="P184" s="47">
        <v>2.75</v>
      </c>
      <c r="Q184" s="46">
        <v>2.8776989999999999E-2</v>
      </c>
      <c r="R184" s="47" t="s">
        <v>283</v>
      </c>
      <c r="S184" s="47">
        <v>15</v>
      </c>
      <c r="T184" s="46">
        <v>0.13725490000000001</v>
      </c>
      <c r="U184" s="47" t="s">
        <v>285</v>
      </c>
      <c r="V184" s="47">
        <v>0</v>
      </c>
      <c r="W184" s="46">
        <v>0.15384615000000001</v>
      </c>
      <c r="X184" s="47" t="s">
        <v>280</v>
      </c>
      <c r="Y184" s="47">
        <v>2.75</v>
      </c>
      <c r="Z184" s="46">
        <v>0.91875001000000001</v>
      </c>
      <c r="AA184" s="47" t="s">
        <v>280</v>
      </c>
      <c r="AB184" s="47">
        <v>2.75</v>
      </c>
      <c r="AC184" s="46">
        <v>0.97619048000000008</v>
      </c>
      <c r="AD184" s="47" t="s">
        <v>279</v>
      </c>
      <c r="AE184" s="47">
        <v>3.75</v>
      </c>
      <c r="AG184" s="47"/>
      <c r="AH184" s="47">
        <v>0</v>
      </c>
      <c r="AI184" s="48">
        <f t="shared" si="16"/>
        <v>27</v>
      </c>
      <c r="AJ184" s="49">
        <v>0.6</v>
      </c>
      <c r="AK184" s="50">
        <f>ROUND('Scoring &amp; Payment'!G184*AJ184/4,0)</f>
        <v>1617</v>
      </c>
      <c r="AL184" s="51">
        <f t="shared" si="17"/>
        <v>3.2488994528909578E-3</v>
      </c>
    </row>
    <row r="185" spans="1:38" x14ac:dyDescent="0.25">
      <c r="A185" s="53">
        <v>9894</v>
      </c>
      <c r="B185" s="52">
        <v>75411</v>
      </c>
      <c r="C185" s="54" t="s">
        <v>246</v>
      </c>
      <c r="D185" s="54" t="s">
        <v>43</v>
      </c>
      <c r="E185" s="55">
        <v>44470</v>
      </c>
      <c r="F185" s="55">
        <v>44834</v>
      </c>
      <c r="G185" s="56">
        <v>22030</v>
      </c>
      <c r="H185" s="57" t="s">
        <v>277</v>
      </c>
      <c r="I185" s="57" t="s">
        <v>277</v>
      </c>
      <c r="J185" s="57" t="s">
        <v>277</v>
      </c>
      <c r="K185" s="58" t="str">
        <f t="shared" si="15"/>
        <v>Y</v>
      </c>
      <c r="L185" s="59">
        <v>3.3212600000000001</v>
      </c>
      <c r="M185" s="60">
        <v>1</v>
      </c>
      <c r="N185" s="59">
        <v>3.3212600000000001</v>
      </c>
      <c r="O185" s="61" t="s">
        <v>281</v>
      </c>
      <c r="P185" s="61">
        <v>1.75</v>
      </c>
      <c r="Q185" s="60">
        <v>5.2434450000000001E-2</v>
      </c>
      <c r="R185" s="61" t="s">
        <v>280</v>
      </c>
      <c r="S185" s="61">
        <v>8.25</v>
      </c>
      <c r="T185" s="60">
        <v>2.160494E-2</v>
      </c>
      <c r="U185" s="61" t="s">
        <v>283</v>
      </c>
      <c r="V185" s="61">
        <v>10</v>
      </c>
      <c r="W185" s="60">
        <v>0.22713864</v>
      </c>
      <c r="X185" s="61" t="s">
        <v>282</v>
      </c>
      <c r="Y185" s="61">
        <v>0.75</v>
      </c>
      <c r="Z185" s="60">
        <v>0.99710144000000001</v>
      </c>
      <c r="AA185" s="61" t="s">
        <v>283</v>
      </c>
      <c r="AB185" s="61">
        <v>5</v>
      </c>
      <c r="AC185" s="60">
        <v>1</v>
      </c>
      <c r="AD185" s="61" t="s">
        <v>283</v>
      </c>
      <c r="AE185" s="61">
        <v>5</v>
      </c>
      <c r="AF185" s="62"/>
      <c r="AG185" s="61"/>
      <c r="AH185" s="61">
        <v>0</v>
      </c>
      <c r="AI185" s="63">
        <f t="shared" si="16"/>
        <v>30.75</v>
      </c>
      <c r="AJ185" s="64">
        <v>0.68333333333333335</v>
      </c>
      <c r="AK185" s="65">
        <f>ROUND('Scoring &amp; Payment'!G185*AJ185/4,0)</f>
        <v>3763</v>
      </c>
      <c r="AL185" s="66">
        <f t="shared" si="17"/>
        <v>7.5606732475130955E-3</v>
      </c>
    </row>
    <row r="186" spans="1:38" x14ac:dyDescent="0.25">
      <c r="A186" s="40">
        <v>10835</v>
      </c>
      <c r="B186" s="1">
        <v>75413</v>
      </c>
      <c r="C186" s="3" t="s">
        <v>247</v>
      </c>
      <c r="D186" s="3" t="s">
        <v>45</v>
      </c>
      <c r="E186" s="41">
        <v>44470</v>
      </c>
      <c r="F186" s="41">
        <v>44834</v>
      </c>
      <c r="G186" s="42">
        <v>39427</v>
      </c>
      <c r="H186" s="43" t="s">
        <v>277</v>
      </c>
      <c r="I186" s="43" t="s">
        <v>277</v>
      </c>
      <c r="J186" s="43" t="s">
        <v>277</v>
      </c>
      <c r="K186" s="44" t="str">
        <f t="shared" si="15"/>
        <v>Y</v>
      </c>
      <c r="L186" s="45">
        <v>3.6514199999999999</v>
      </c>
      <c r="M186" s="46">
        <v>1</v>
      </c>
      <c r="N186" s="45">
        <v>3.6514199999999999</v>
      </c>
      <c r="O186" s="47" t="s">
        <v>279</v>
      </c>
      <c r="P186" s="47">
        <v>3.75</v>
      </c>
      <c r="Q186" s="46">
        <v>9.5384620000000003E-2</v>
      </c>
      <c r="R186" s="47" t="s">
        <v>282</v>
      </c>
      <c r="S186" s="47">
        <v>2.25</v>
      </c>
      <c r="T186" s="46">
        <v>3.9900240000000003E-2</v>
      </c>
      <c r="U186" s="47" t="s">
        <v>283</v>
      </c>
      <c r="V186" s="47">
        <v>10</v>
      </c>
      <c r="W186" s="46">
        <v>0.23298428999999998</v>
      </c>
      <c r="X186" s="47" t="s">
        <v>282</v>
      </c>
      <c r="Y186" s="47">
        <v>0.75</v>
      </c>
      <c r="Z186" s="46">
        <v>0.57860261999999996</v>
      </c>
      <c r="AA186" s="47" t="s">
        <v>285</v>
      </c>
      <c r="AB186" s="47">
        <v>0</v>
      </c>
      <c r="AC186" s="46">
        <v>0.82222222</v>
      </c>
      <c r="AD186" s="47" t="s">
        <v>285</v>
      </c>
      <c r="AE186" s="47">
        <v>0</v>
      </c>
      <c r="AG186" s="47"/>
      <c r="AH186" s="47">
        <v>0</v>
      </c>
      <c r="AI186" s="48">
        <f t="shared" si="16"/>
        <v>16.75</v>
      </c>
      <c r="AJ186" s="49">
        <v>0.37222222222222223</v>
      </c>
      <c r="AK186" s="50">
        <f>ROUND('Scoring &amp; Payment'!G186*AJ186/4,0)</f>
        <v>3669</v>
      </c>
      <c r="AL186" s="51">
        <f t="shared" si="17"/>
        <v>7.371807107394511E-3</v>
      </c>
    </row>
    <row r="187" spans="1:38" x14ac:dyDescent="0.25">
      <c r="A187" s="53">
        <v>21858</v>
      </c>
      <c r="B187" s="52">
        <v>75414</v>
      </c>
      <c r="C187" s="54" t="s">
        <v>248</v>
      </c>
      <c r="D187" s="54" t="s">
        <v>43</v>
      </c>
      <c r="E187" s="55">
        <v>44470</v>
      </c>
      <c r="F187" s="55">
        <v>44834</v>
      </c>
      <c r="G187" s="56">
        <v>15642</v>
      </c>
      <c r="H187" s="57" t="s">
        <v>277</v>
      </c>
      <c r="I187" s="57" t="s">
        <v>277</v>
      </c>
      <c r="J187" s="57" t="s">
        <v>277</v>
      </c>
      <c r="K187" s="58" t="str">
        <f t="shared" si="15"/>
        <v>Y</v>
      </c>
      <c r="L187" s="59">
        <v>3.91736</v>
      </c>
      <c r="M187" s="60">
        <v>1</v>
      </c>
      <c r="N187" s="59">
        <v>3.91736</v>
      </c>
      <c r="O187" s="61" t="s">
        <v>279</v>
      </c>
      <c r="P187" s="61">
        <v>3.75</v>
      </c>
      <c r="Q187" s="60">
        <v>5.6074770000000003E-2</v>
      </c>
      <c r="R187" s="61" t="s">
        <v>280</v>
      </c>
      <c r="S187" s="61">
        <v>8.25</v>
      </c>
      <c r="T187" s="60">
        <v>5.5118109999999998E-2</v>
      </c>
      <c r="U187" s="61" t="s">
        <v>279</v>
      </c>
      <c r="V187" s="61">
        <v>7.5</v>
      </c>
      <c r="W187" s="60">
        <v>0.24542124999999998</v>
      </c>
      <c r="X187" s="61" t="s">
        <v>282</v>
      </c>
      <c r="Y187" s="61">
        <v>0.75</v>
      </c>
      <c r="Z187" s="60">
        <v>0.97435897999999999</v>
      </c>
      <c r="AA187" s="61" t="s">
        <v>279</v>
      </c>
      <c r="AB187" s="61">
        <v>3.75</v>
      </c>
      <c r="AC187" s="60">
        <v>1</v>
      </c>
      <c r="AD187" s="61" t="s">
        <v>283</v>
      </c>
      <c r="AE187" s="61">
        <v>5</v>
      </c>
      <c r="AF187" s="62"/>
      <c r="AG187" s="61"/>
      <c r="AH187" s="61">
        <v>0</v>
      </c>
      <c r="AI187" s="63">
        <f t="shared" si="16"/>
        <v>29</v>
      </c>
      <c r="AJ187" s="64">
        <v>0.64444444444444449</v>
      </c>
      <c r="AK187" s="65">
        <f>ROUND('Scoring &amp; Payment'!G187*AJ187/4,0)</f>
        <v>2520</v>
      </c>
      <c r="AL187" s="66">
        <f t="shared" si="17"/>
        <v>5.0632199265833108E-3</v>
      </c>
    </row>
    <row r="188" spans="1:38" x14ac:dyDescent="0.25">
      <c r="A188" s="40">
        <v>21303</v>
      </c>
      <c r="B188" s="1">
        <v>75415</v>
      </c>
      <c r="C188" s="3" t="s">
        <v>249</v>
      </c>
      <c r="D188" s="3" t="s">
        <v>45</v>
      </c>
      <c r="E188" s="41">
        <v>44470</v>
      </c>
      <c r="F188" s="41">
        <v>44834</v>
      </c>
      <c r="G188" s="42">
        <v>21675</v>
      </c>
      <c r="H188" s="43" t="s">
        <v>277</v>
      </c>
      <c r="I188" s="43" t="s">
        <v>277</v>
      </c>
      <c r="J188" s="43" t="s">
        <v>277</v>
      </c>
      <c r="K188" s="44" t="str">
        <f t="shared" si="15"/>
        <v>Y</v>
      </c>
      <c r="L188" s="45">
        <v>4.0042400000000002</v>
      </c>
      <c r="M188" s="46">
        <v>1</v>
      </c>
      <c r="N188" s="45">
        <v>4.0042400000000002</v>
      </c>
      <c r="O188" s="47" t="s">
        <v>283</v>
      </c>
      <c r="P188" s="47">
        <v>5</v>
      </c>
      <c r="Q188" s="46">
        <v>4.0609140000000002E-2</v>
      </c>
      <c r="R188" s="47" t="s">
        <v>279</v>
      </c>
      <c r="S188" s="47">
        <v>11.25</v>
      </c>
      <c r="T188" s="46">
        <v>7.8838169999999999E-2</v>
      </c>
      <c r="U188" s="47" t="s">
        <v>281</v>
      </c>
      <c r="V188" s="47">
        <v>3.5</v>
      </c>
      <c r="W188" s="46">
        <v>0.13749999000000002</v>
      </c>
      <c r="X188" s="47" t="s">
        <v>280</v>
      </c>
      <c r="Y188" s="47">
        <v>2.75</v>
      </c>
      <c r="Z188" s="46">
        <v>0.74903474999999997</v>
      </c>
      <c r="AA188" s="47" t="s">
        <v>281</v>
      </c>
      <c r="AB188" s="47">
        <v>1.75</v>
      </c>
      <c r="AC188" s="46">
        <v>0.89964157999999994</v>
      </c>
      <c r="AD188" s="47" t="s">
        <v>281</v>
      </c>
      <c r="AE188" s="47">
        <v>1.75</v>
      </c>
      <c r="AG188" s="47"/>
      <c r="AH188" s="47">
        <v>0</v>
      </c>
      <c r="AI188" s="48">
        <f t="shared" si="16"/>
        <v>26</v>
      </c>
      <c r="AJ188" s="49">
        <v>0.57777777777777772</v>
      </c>
      <c r="AK188" s="50">
        <f>ROUND('Scoring &amp; Payment'!G188*AJ188/4,0)</f>
        <v>3131</v>
      </c>
      <c r="AL188" s="51">
        <f t="shared" si="17"/>
        <v>6.2908498373541056E-3</v>
      </c>
    </row>
    <row r="189" spans="1:38" x14ac:dyDescent="0.25">
      <c r="A189" s="53">
        <v>9266</v>
      </c>
      <c r="B189" s="52">
        <v>75416</v>
      </c>
      <c r="C189" s="54" t="s">
        <v>250</v>
      </c>
      <c r="D189" s="54" t="s">
        <v>160</v>
      </c>
      <c r="E189" s="55">
        <v>44470</v>
      </c>
      <c r="F189" s="55">
        <v>44834</v>
      </c>
      <c r="G189" s="56">
        <v>24667</v>
      </c>
      <c r="H189" s="57" t="s">
        <v>277</v>
      </c>
      <c r="I189" s="57" t="s">
        <v>277</v>
      </c>
      <c r="J189" s="57" t="s">
        <v>277</v>
      </c>
      <c r="K189" s="58" t="str">
        <f t="shared" si="15"/>
        <v>Y</v>
      </c>
      <c r="L189" s="59">
        <v>3.6575199999999999</v>
      </c>
      <c r="M189" s="60">
        <v>1</v>
      </c>
      <c r="N189" s="59">
        <v>3.6575199999999999</v>
      </c>
      <c r="O189" s="61" t="s">
        <v>279</v>
      </c>
      <c r="P189" s="61">
        <v>3.75</v>
      </c>
      <c r="Q189" s="60">
        <v>7.8358200000000003E-2</v>
      </c>
      <c r="R189" s="61" t="s">
        <v>281</v>
      </c>
      <c r="S189" s="61">
        <v>5.25</v>
      </c>
      <c r="T189" s="60">
        <v>4.5576410000000005E-2</v>
      </c>
      <c r="U189" s="61" t="s">
        <v>279</v>
      </c>
      <c r="V189" s="61">
        <v>7.5</v>
      </c>
      <c r="W189" s="60">
        <v>0.15727003000000001</v>
      </c>
      <c r="X189" s="61" t="s">
        <v>280</v>
      </c>
      <c r="Y189" s="61">
        <v>2.75</v>
      </c>
      <c r="Z189" s="60">
        <v>0.97959183999999988</v>
      </c>
      <c r="AA189" s="61" t="s">
        <v>279</v>
      </c>
      <c r="AB189" s="61">
        <v>3.75</v>
      </c>
      <c r="AC189" s="60">
        <v>0.97846889999999997</v>
      </c>
      <c r="AD189" s="61" t="s">
        <v>279</v>
      </c>
      <c r="AE189" s="61">
        <v>3.75</v>
      </c>
      <c r="AF189" s="62"/>
      <c r="AG189" s="61"/>
      <c r="AH189" s="61">
        <v>0</v>
      </c>
      <c r="AI189" s="63">
        <f t="shared" si="16"/>
        <v>26.75</v>
      </c>
      <c r="AJ189" s="64">
        <v>0.59444444444444444</v>
      </c>
      <c r="AK189" s="65">
        <f>ROUND('Scoring &amp; Payment'!G189*AJ189/4,0)</f>
        <v>3666</v>
      </c>
      <c r="AL189" s="66">
        <f t="shared" si="17"/>
        <v>7.3657794646247695E-3</v>
      </c>
    </row>
    <row r="190" spans="1:38" x14ac:dyDescent="0.25">
      <c r="A190" s="40">
        <v>7724</v>
      </c>
      <c r="B190" s="1">
        <v>75418</v>
      </c>
      <c r="C190" s="3" t="s">
        <v>251</v>
      </c>
      <c r="D190" s="54" t="s">
        <v>133</v>
      </c>
      <c r="E190" s="41">
        <v>44470</v>
      </c>
      <c r="F190" s="41">
        <v>44834</v>
      </c>
      <c r="G190" s="42">
        <v>19854</v>
      </c>
      <c r="H190" s="43" t="s">
        <v>277</v>
      </c>
      <c r="I190" s="43" t="s">
        <v>277</v>
      </c>
      <c r="J190" s="43" t="s">
        <v>277</v>
      </c>
      <c r="K190" s="44" t="str">
        <f t="shared" si="15"/>
        <v>Y</v>
      </c>
      <c r="L190" s="45">
        <v>3.22159</v>
      </c>
      <c r="M190" s="46">
        <v>1</v>
      </c>
      <c r="N190" s="45">
        <v>3.22159</v>
      </c>
      <c r="O190" s="47" t="s">
        <v>281</v>
      </c>
      <c r="P190" s="47">
        <v>1.75</v>
      </c>
      <c r="Q190" s="46">
        <v>8.4112139999999988E-2</v>
      </c>
      <c r="R190" s="47" t="s">
        <v>281</v>
      </c>
      <c r="S190" s="47">
        <v>5.25</v>
      </c>
      <c r="T190" s="46">
        <v>2.5210089999999998E-2</v>
      </c>
      <c r="U190" s="47" t="s">
        <v>283</v>
      </c>
      <c r="V190" s="47">
        <v>10</v>
      </c>
      <c r="W190" s="46">
        <v>8.0568729999999991E-2</v>
      </c>
      <c r="X190" s="47" t="s">
        <v>283</v>
      </c>
      <c r="Y190" s="47">
        <v>5</v>
      </c>
      <c r="Z190" s="46">
        <v>0.82945736999999997</v>
      </c>
      <c r="AA190" s="47" t="s">
        <v>280</v>
      </c>
      <c r="AB190" s="47">
        <v>2.75</v>
      </c>
      <c r="AC190" s="46">
        <v>0.93928571000000005</v>
      </c>
      <c r="AD190" s="47" t="s">
        <v>281</v>
      </c>
      <c r="AE190" s="47">
        <v>1.75</v>
      </c>
      <c r="AG190" s="47"/>
      <c r="AH190" s="47">
        <v>0</v>
      </c>
      <c r="AI190" s="48">
        <f t="shared" si="16"/>
        <v>26.5</v>
      </c>
      <c r="AJ190" s="49">
        <v>0.58888888888888891</v>
      </c>
      <c r="AK190" s="50">
        <f>ROUND('Scoring &amp; Payment'!G190*AJ190/4,0)</f>
        <v>2923</v>
      </c>
      <c r="AL190" s="51">
        <f t="shared" si="17"/>
        <v>5.8729332719853243E-3</v>
      </c>
    </row>
    <row r="191" spans="1:38" x14ac:dyDescent="0.25">
      <c r="A191" s="53">
        <v>9241</v>
      </c>
      <c r="B191" s="52">
        <v>75419</v>
      </c>
      <c r="C191" s="54" t="s">
        <v>252</v>
      </c>
      <c r="D191" s="54" t="s">
        <v>43</v>
      </c>
      <c r="E191" s="55">
        <v>44470</v>
      </c>
      <c r="F191" s="55">
        <v>44834</v>
      </c>
      <c r="G191" s="56">
        <v>18715</v>
      </c>
      <c r="H191" s="57" t="s">
        <v>277</v>
      </c>
      <c r="I191" s="57" t="s">
        <v>277</v>
      </c>
      <c r="J191" s="57" t="s">
        <v>277</v>
      </c>
      <c r="K191" s="58" t="str">
        <f t="shared" si="15"/>
        <v>Y</v>
      </c>
      <c r="L191" s="59">
        <v>3.7766500000000001</v>
      </c>
      <c r="M191" s="60">
        <v>1</v>
      </c>
      <c r="N191" s="59">
        <v>3.7766500000000001</v>
      </c>
      <c r="O191" s="61" t="s">
        <v>279</v>
      </c>
      <c r="P191" s="61">
        <v>3.75</v>
      </c>
      <c r="Q191" s="60">
        <v>0.10121456999999999</v>
      </c>
      <c r="R191" s="61" t="s">
        <v>282</v>
      </c>
      <c r="S191" s="61">
        <v>2.25</v>
      </c>
      <c r="T191" s="60">
        <v>2.9325500000000001E-2</v>
      </c>
      <c r="U191" s="61" t="s">
        <v>283</v>
      </c>
      <c r="V191" s="61">
        <v>10</v>
      </c>
      <c r="W191" s="60">
        <v>0.22222222999999999</v>
      </c>
      <c r="X191" s="61" t="s">
        <v>282</v>
      </c>
      <c r="Y191" s="61">
        <v>0.75</v>
      </c>
      <c r="Z191" s="60">
        <v>0.97831976999999992</v>
      </c>
      <c r="AA191" s="61" t="s">
        <v>279</v>
      </c>
      <c r="AB191" s="61">
        <v>3.75</v>
      </c>
      <c r="AC191" s="60">
        <v>0.99189189</v>
      </c>
      <c r="AD191" s="61" t="s">
        <v>283</v>
      </c>
      <c r="AE191" s="61">
        <v>5</v>
      </c>
      <c r="AF191" s="62"/>
      <c r="AG191" s="61"/>
      <c r="AH191" s="61">
        <v>0</v>
      </c>
      <c r="AI191" s="63">
        <f t="shared" si="16"/>
        <v>25.5</v>
      </c>
      <c r="AJ191" s="64">
        <v>0.56666666666666665</v>
      </c>
      <c r="AK191" s="65">
        <f>ROUND('Scoring &amp; Payment'!G191*AJ191/4,0)</f>
        <v>2651</v>
      </c>
      <c r="AL191" s="66">
        <f t="shared" si="17"/>
        <v>5.3264269941953801E-3</v>
      </c>
    </row>
    <row r="192" spans="1:38" x14ac:dyDescent="0.25">
      <c r="A192" s="40">
        <v>9464</v>
      </c>
      <c r="B192" s="1">
        <v>75420</v>
      </c>
      <c r="C192" s="3" t="s">
        <v>253</v>
      </c>
      <c r="D192" s="3" t="s">
        <v>45</v>
      </c>
      <c r="E192" s="41">
        <v>44470</v>
      </c>
      <c r="F192" s="41">
        <v>44834</v>
      </c>
      <c r="G192" s="42">
        <v>38295</v>
      </c>
      <c r="H192" s="43" t="s">
        <v>277</v>
      </c>
      <c r="I192" s="43" t="s">
        <v>277</v>
      </c>
      <c r="J192" s="43" t="s">
        <v>278</v>
      </c>
      <c r="K192" s="44" t="str">
        <f t="shared" si="15"/>
        <v>N</v>
      </c>
      <c r="L192" s="45">
        <v>3.2288299999999999</v>
      </c>
      <c r="M192" s="46">
        <v>1</v>
      </c>
      <c r="N192" s="45">
        <v>3.2288299999999999</v>
      </c>
      <c r="O192" s="47" t="s">
        <v>284</v>
      </c>
      <c r="P192" s="47">
        <v>0</v>
      </c>
      <c r="Q192" s="46">
        <v>3.6269429999999998E-2</v>
      </c>
      <c r="R192" s="47" t="s">
        <v>284</v>
      </c>
      <c r="S192" s="47">
        <v>0</v>
      </c>
      <c r="T192" s="46">
        <v>7.8156309999999993E-2</v>
      </c>
      <c r="U192" s="47" t="s">
        <v>284</v>
      </c>
      <c r="V192" s="47">
        <v>0</v>
      </c>
      <c r="W192" s="46">
        <v>0.21188119</v>
      </c>
      <c r="X192" s="47" t="s">
        <v>284</v>
      </c>
      <c r="Y192" s="47">
        <v>0</v>
      </c>
      <c r="Z192" s="46">
        <v>0.57434945000000004</v>
      </c>
      <c r="AA192" s="47" t="s">
        <v>284</v>
      </c>
      <c r="AB192" s="47">
        <v>0</v>
      </c>
      <c r="AC192" s="46">
        <v>0.97354496999999995</v>
      </c>
      <c r="AD192" s="47" t="s">
        <v>284</v>
      </c>
      <c r="AE192" s="47">
        <v>0</v>
      </c>
      <c r="AG192" s="47"/>
      <c r="AH192" s="47">
        <v>0</v>
      </c>
      <c r="AI192" s="48">
        <f t="shared" si="16"/>
        <v>0</v>
      </c>
      <c r="AJ192" s="49">
        <v>0</v>
      </c>
      <c r="AK192" s="50">
        <f>ROUND('Scoring &amp; Payment'!G192*AJ192/4,0)</f>
        <v>0</v>
      </c>
      <c r="AL192" s="51">
        <f t="shared" si="17"/>
        <v>0</v>
      </c>
    </row>
    <row r="193" spans="1:38" x14ac:dyDescent="0.25">
      <c r="A193" s="53">
        <v>20454</v>
      </c>
      <c r="B193" s="52">
        <v>75423</v>
      </c>
      <c r="C193" s="54" t="s">
        <v>254</v>
      </c>
      <c r="D193" s="54" t="s">
        <v>255</v>
      </c>
      <c r="E193" s="55">
        <v>44470</v>
      </c>
      <c r="F193" s="55">
        <v>44834</v>
      </c>
      <c r="G193" s="56">
        <v>34827</v>
      </c>
      <c r="H193" s="57" t="s">
        <v>277</v>
      </c>
      <c r="I193" s="57" t="s">
        <v>277</v>
      </c>
      <c r="J193" s="57" t="s">
        <v>277</v>
      </c>
      <c r="K193" s="58" t="str">
        <f t="shared" si="15"/>
        <v>Y</v>
      </c>
      <c r="L193" s="59">
        <v>3.2973599999999998</v>
      </c>
      <c r="M193" s="60">
        <v>1</v>
      </c>
      <c r="N193" s="59">
        <v>3.2973599999999998</v>
      </c>
      <c r="O193" s="61" t="s">
        <v>281</v>
      </c>
      <c r="P193" s="61">
        <v>1.75</v>
      </c>
      <c r="Q193" s="60">
        <v>0.11370261</v>
      </c>
      <c r="R193" s="61" t="s">
        <v>285</v>
      </c>
      <c r="S193" s="61">
        <v>0</v>
      </c>
      <c r="T193" s="60">
        <v>5.5684449999999996E-2</v>
      </c>
      <c r="U193" s="61" t="s">
        <v>279</v>
      </c>
      <c r="V193" s="61">
        <v>7.5</v>
      </c>
      <c r="W193" s="60">
        <v>0.17349398999999999</v>
      </c>
      <c r="X193" s="61" t="s">
        <v>281</v>
      </c>
      <c r="Y193" s="61">
        <v>1.75</v>
      </c>
      <c r="Z193" s="60">
        <v>0.9978355000000001</v>
      </c>
      <c r="AA193" s="61" t="s">
        <v>283</v>
      </c>
      <c r="AB193" s="61">
        <v>5</v>
      </c>
      <c r="AC193" s="60">
        <v>0.94211577000000002</v>
      </c>
      <c r="AD193" s="61" t="s">
        <v>280</v>
      </c>
      <c r="AE193" s="61">
        <v>2.75</v>
      </c>
      <c r="AF193" s="62"/>
      <c r="AG193" s="61"/>
      <c r="AH193" s="61">
        <v>0</v>
      </c>
      <c r="AI193" s="63">
        <f t="shared" si="16"/>
        <v>18.75</v>
      </c>
      <c r="AJ193" s="64">
        <v>0.41666666666666669</v>
      </c>
      <c r="AK193" s="65">
        <f>ROUND('Scoring &amp; Payment'!G193*AJ193/4,0)</f>
        <v>3628</v>
      </c>
      <c r="AL193" s="66">
        <f t="shared" si="17"/>
        <v>7.2894293228747036E-3</v>
      </c>
    </row>
    <row r="194" spans="1:38" x14ac:dyDescent="0.25">
      <c r="A194" s="40">
        <v>20438</v>
      </c>
      <c r="B194" s="1">
        <v>75425</v>
      </c>
      <c r="C194" s="3" t="s">
        <v>256</v>
      </c>
      <c r="D194" s="3" t="s">
        <v>43</v>
      </c>
      <c r="E194" s="41">
        <v>44759</v>
      </c>
      <c r="F194" s="41">
        <v>44834</v>
      </c>
      <c r="G194" s="42">
        <v>22390</v>
      </c>
      <c r="H194" s="43" t="s">
        <v>277</v>
      </c>
      <c r="I194" s="43" t="s">
        <v>277</v>
      </c>
      <c r="J194" s="43" t="s">
        <v>277</v>
      </c>
      <c r="K194" s="44" t="str">
        <f t="shared" si="15"/>
        <v>Y</v>
      </c>
      <c r="L194" s="45">
        <v>3.6003699999999998</v>
      </c>
      <c r="M194" s="46">
        <v>1</v>
      </c>
      <c r="N194" s="45">
        <v>3.6003699999999998</v>
      </c>
      <c r="O194" s="47" t="s">
        <v>280</v>
      </c>
      <c r="P194" s="47">
        <v>2.75</v>
      </c>
      <c r="Q194" s="46">
        <v>6.3291150000000004E-2</v>
      </c>
      <c r="R194" s="47" t="s">
        <v>280</v>
      </c>
      <c r="S194" s="47">
        <v>8.25</v>
      </c>
      <c r="T194" s="46">
        <v>6.6420670000000001E-2</v>
      </c>
      <c r="U194" s="47" t="s">
        <v>280</v>
      </c>
      <c r="V194" s="47">
        <v>5.5</v>
      </c>
      <c r="W194" s="46">
        <v>0.23414635</v>
      </c>
      <c r="X194" s="47" t="s">
        <v>282</v>
      </c>
      <c r="Y194" s="47">
        <v>0.75</v>
      </c>
      <c r="Z194" s="46">
        <v>0.95454547000000001</v>
      </c>
      <c r="AA194" s="47" t="s">
        <v>279</v>
      </c>
      <c r="AB194" s="47">
        <v>3.75</v>
      </c>
      <c r="AC194" s="46">
        <v>0.94098360999999997</v>
      </c>
      <c r="AD194" s="47" t="s">
        <v>281</v>
      </c>
      <c r="AE194" s="47">
        <v>1.75</v>
      </c>
      <c r="AG194" s="47"/>
      <c r="AH194" s="47">
        <v>0</v>
      </c>
      <c r="AI194" s="48">
        <f t="shared" si="16"/>
        <v>22.75</v>
      </c>
      <c r="AJ194" s="49">
        <v>0.50555555555555554</v>
      </c>
      <c r="AK194" s="50">
        <f>ROUND('Scoring &amp; Payment'!G194*AJ194/4,0)</f>
        <v>2830</v>
      </c>
      <c r="AL194" s="51">
        <f t="shared" si="17"/>
        <v>5.6860763461233218E-3</v>
      </c>
    </row>
    <row r="195" spans="1:38" x14ac:dyDescent="0.25">
      <c r="A195" s="53">
        <v>23151</v>
      </c>
      <c r="B195" s="52">
        <v>75431</v>
      </c>
      <c r="C195" s="54" t="s">
        <v>257</v>
      </c>
      <c r="D195" s="54" t="s">
        <v>43</v>
      </c>
      <c r="E195" s="55">
        <v>44470</v>
      </c>
      <c r="F195" s="55">
        <v>44834</v>
      </c>
      <c r="G195" s="56">
        <v>11509</v>
      </c>
      <c r="H195" s="57" t="s">
        <v>277</v>
      </c>
      <c r="I195" s="57" t="s">
        <v>277</v>
      </c>
      <c r="J195" s="57" t="s">
        <v>277</v>
      </c>
      <c r="K195" s="58" t="str">
        <f t="shared" si="15"/>
        <v>Y</v>
      </c>
      <c r="L195" s="59">
        <v>3.4646300000000001</v>
      </c>
      <c r="M195" s="60">
        <v>1</v>
      </c>
      <c r="N195" s="59">
        <v>3.4646300000000001</v>
      </c>
      <c r="O195" s="61" t="s">
        <v>280</v>
      </c>
      <c r="P195" s="61">
        <v>2.75</v>
      </c>
      <c r="Q195" s="60">
        <v>2.702703E-2</v>
      </c>
      <c r="R195" s="61" t="s">
        <v>283</v>
      </c>
      <c r="S195" s="61">
        <v>15</v>
      </c>
      <c r="T195" s="60">
        <v>6.8702289999999999E-2</v>
      </c>
      <c r="U195" s="61" t="s">
        <v>280</v>
      </c>
      <c r="V195" s="61">
        <v>5.5</v>
      </c>
      <c r="W195" s="60">
        <v>0.21739129999999998</v>
      </c>
      <c r="X195" s="61" t="s">
        <v>282</v>
      </c>
      <c r="Y195" s="61">
        <v>0.75</v>
      </c>
      <c r="Z195" s="60">
        <v>0.97887325000000003</v>
      </c>
      <c r="AA195" s="61" t="s">
        <v>279</v>
      </c>
      <c r="AB195" s="61">
        <v>3.75</v>
      </c>
      <c r="AC195" s="60">
        <v>0.9034482800000001</v>
      </c>
      <c r="AD195" s="61" t="s">
        <v>281</v>
      </c>
      <c r="AE195" s="61">
        <v>1.75</v>
      </c>
      <c r="AF195" s="62"/>
      <c r="AG195" s="61"/>
      <c r="AH195" s="61">
        <v>0</v>
      </c>
      <c r="AI195" s="63">
        <f t="shared" si="16"/>
        <v>29.5</v>
      </c>
      <c r="AJ195" s="64">
        <v>0.65555555555555556</v>
      </c>
      <c r="AK195" s="65">
        <f>ROUND('Scoring &amp; Payment'!G195*AJ195/4,0)</f>
        <v>1886</v>
      </c>
      <c r="AL195" s="66">
        <f t="shared" si="17"/>
        <v>3.7893780879111605E-3</v>
      </c>
    </row>
    <row r="196" spans="1:38" x14ac:dyDescent="0.25">
      <c r="A196" s="40">
        <v>91447</v>
      </c>
      <c r="B196" s="1">
        <v>75432</v>
      </c>
      <c r="C196" s="3" t="s">
        <v>258</v>
      </c>
      <c r="D196" s="3" t="s">
        <v>43</v>
      </c>
      <c r="E196" s="41">
        <v>44470</v>
      </c>
      <c r="F196" s="41">
        <v>44834</v>
      </c>
      <c r="G196" s="42">
        <v>12693</v>
      </c>
      <c r="H196" s="43" t="s">
        <v>277</v>
      </c>
      <c r="I196" s="43" t="s">
        <v>277</v>
      </c>
      <c r="J196" s="43" t="s">
        <v>277</v>
      </c>
      <c r="K196" s="44" t="str">
        <f t="shared" si="15"/>
        <v>Y</v>
      </c>
      <c r="L196" s="45">
        <v>2.0171199999999998</v>
      </c>
      <c r="M196" s="46">
        <v>1</v>
      </c>
      <c r="N196" s="45">
        <v>2.0171199999999998</v>
      </c>
      <c r="O196" s="47" t="s">
        <v>285</v>
      </c>
      <c r="P196" s="47">
        <v>0</v>
      </c>
      <c r="Q196" s="46">
        <v>0</v>
      </c>
      <c r="R196" s="47" t="s">
        <v>283</v>
      </c>
      <c r="S196" s="47">
        <v>15</v>
      </c>
      <c r="T196" s="46">
        <v>3.4246569999999997E-2</v>
      </c>
      <c r="U196" s="47" t="s">
        <v>283</v>
      </c>
      <c r="V196" s="47">
        <v>10</v>
      </c>
      <c r="W196" s="46">
        <v>0.24489795999999997</v>
      </c>
      <c r="X196" s="47" t="s">
        <v>282</v>
      </c>
      <c r="Y196" s="47">
        <v>0.75</v>
      </c>
      <c r="Z196" s="46">
        <v>1</v>
      </c>
      <c r="AA196" s="47" t="s">
        <v>283</v>
      </c>
      <c r="AB196" s="47">
        <v>5</v>
      </c>
      <c r="AC196" s="46">
        <v>1</v>
      </c>
      <c r="AD196" s="47" t="s">
        <v>283</v>
      </c>
      <c r="AE196" s="47">
        <v>5</v>
      </c>
      <c r="AG196" s="47"/>
      <c r="AH196" s="47">
        <v>0</v>
      </c>
      <c r="AI196" s="48">
        <f t="shared" si="16"/>
        <v>35.75</v>
      </c>
      <c r="AJ196" s="49">
        <v>0.7944444444444444</v>
      </c>
      <c r="AK196" s="50">
        <f>ROUND('Scoring &amp; Payment'!G196*AJ196/4,0)</f>
        <v>2521</v>
      </c>
      <c r="AL196" s="51">
        <f t="shared" si="17"/>
        <v>5.0652291408398919E-3</v>
      </c>
    </row>
    <row r="197" spans="1:38" x14ac:dyDescent="0.25">
      <c r="A197" s="53">
        <v>4978</v>
      </c>
      <c r="B197" s="52">
        <v>75434</v>
      </c>
      <c r="C197" s="54" t="s">
        <v>259</v>
      </c>
      <c r="D197" s="54" t="s">
        <v>43</v>
      </c>
      <c r="E197" s="55">
        <v>44470</v>
      </c>
      <c r="F197" s="55">
        <v>44834</v>
      </c>
      <c r="G197" s="56">
        <v>12983</v>
      </c>
      <c r="H197" s="57" t="s">
        <v>277</v>
      </c>
      <c r="I197" s="57" t="s">
        <v>277</v>
      </c>
      <c r="J197" s="57" t="s">
        <v>277</v>
      </c>
      <c r="K197" s="58" t="str">
        <f t="shared" si="15"/>
        <v>Y</v>
      </c>
      <c r="L197" s="59">
        <v>3.4837199999999999</v>
      </c>
      <c r="M197" s="60">
        <v>1</v>
      </c>
      <c r="N197" s="59">
        <v>3.4837199999999999</v>
      </c>
      <c r="O197" s="61" t="s">
        <v>280</v>
      </c>
      <c r="P197" s="61">
        <v>2.75</v>
      </c>
      <c r="Q197" s="60">
        <v>8.4967310000000004E-2</v>
      </c>
      <c r="R197" s="61" t="s">
        <v>281</v>
      </c>
      <c r="S197" s="61">
        <v>5.25</v>
      </c>
      <c r="T197" s="60">
        <v>9.6969689999999997E-2</v>
      </c>
      <c r="U197" s="61" t="s">
        <v>282</v>
      </c>
      <c r="V197" s="61">
        <v>1.5</v>
      </c>
      <c r="W197" s="60">
        <v>0.14765101</v>
      </c>
      <c r="X197" s="61" t="s">
        <v>280</v>
      </c>
      <c r="Y197" s="61">
        <v>2.75</v>
      </c>
      <c r="Z197" s="60">
        <v>0.92105264000000009</v>
      </c>
      <c r="AA197" s="61" t="s">
        <v>280</v>
      </c>
      <c r="AB197" s="61">
        <v>2.75</v>
      </c>
      <c r="AC197" s="60">
        <v>0.97560975999999999</v>
      </c>
      <c r="AD197" s="61" t="s">
        <v>279</v>
      </c>
      <c r="AE197" s="61">
        <v>3.75</v>
      </c>
      <c r="AF197" s="62"/>
      <c r="AG197" s="61"/>
      <c r="AH197" s="61">
        <v>0</v>
      </c>
      <c r="AI197" s="63">
        <f t="shared" si="16"/>
        <v>18.75</v>
      </c>
      <c r="AJ197" s="64">
        <v>0.41666666666666669</v>
      </c>
      <c r="AK197" s="65">
        <f>ROUND('Scoring &amp; Payment'!G197*AJ197/4,0)</f>
        <v>1352</v>
      </c>
      <c r="AL197" s="66">
        <f t="shared" si="17"/>
        <v>2.7164576748970781E-3</v>
      </c>
    </row>
    <row r="198" spans="1:38" x14ac:dyDescent="0.25">
      <c r="A198" s="40">
        <v>23143</v>
      </c>
      <c r="B198" s="1">
        <v>75436</v>
      </c>
      <c r="C198" s="3" t="s">
        <v>260</v>
      </c>
      <c r="D198" s="3" t="s">
        <v>125</v>
      </c>
      <c r="E198" s="41">
        <v>44470</v>
      </c>
      <c r="F198" s="41">
        <v>44834</v>
      </c>
      <c r="G198" s="42">
        <v>13143</v>
      </c>
      <c r="H198" s="43" t="s">
        <v>277</v>
      </c>
      <c r="I198" s="43" t="s">
        <v>277</v>
      </c>
      <c r="J198" s="43" t="s">
        <v>277</v>
      </c>
      <c r="K198" s="44" t="str">
        <f t="shared" si="15"/>
        <v>Y</v>
      </c>
      <c r="L198" s="45">
        <v>3.2483</v>
      </c>
      <c r="M198" s="46">
        <v>1</v>
      </c>
      <c r="N198" s="45">
        <v>3.2483</v>
      </c>
      <c r="O198" s="47" t="s">
        <v>281</v>
      </c>
      <c r="P198" s="47">
        <v>1.75</v>
      </c>
      <c r="Q198" s="46">
        <v>0.14285713999999999</v>
      </c>
      <c r="R198" s="47" t="s">
        <v>285</v>
      </c>
      <c r="S198" s="47">
        <v>0</v>
      </c>
      <c r="T198" s="46">
        <v>3.3557049999999998E-2</v>
      </c>
      <c r="U198" s="47" t="s">
        <v>283</v>
      </c>
      <c r="V198" s="47">
        <v>10</v>
      </c>
      <c r="W198" s="46">
        <v>3.1249989999999998E-2</v>
      </c>
      <c r="X198" s="47" t="s">
        <v>283</v>
      </c>
      <c r="Y198" s="47">
        <v>5</v>
      </c>
      <c r="Z198" s="46">
        <v>1</v>
      </c>
      <c r="AA198" s="47" t="s">
        <v>283</v>
      </c>
      <c r="AB198" s="47">
        <v>5</v>
      </c>
      <c r="AC198" s="46">
        <v>0.96022727000000008</v>
      </c>
      <c r="AD198" s="47" t="s">
        <v>280</v>
      </c>
      <c r="AE198" s="47">
        <v>2.75</v>
      </c>
      <c r="AG198" s="47"/>
      <c r="AH198" s="47">
        <v>0</v>
      </c>
      <c r="AI198" s="48">
        <f t="shared" si="16"/>
        <v>24.5</v>
      </c>
      <c r="AJ198" s="49">
        <v>0.5444444444444444</v>
      </c>
      <c r="AK198" s="50">
        <f>ROUND('Scoring &amp; Payment'!G198*AJ198/4,0)</f>
        <v>1789</v>
      </c>
      <c r="AL198" s="51">
        <f t="shared" si="17"/>
        <v>3.5944843050228349E-3</v>
      </c>
    </row>
    <row r="199" spans="1:38" x14ac:dyDescent="0.25">
      <c r="A199" s="53">
        <v>21064</v>
      </c>
      <c r="B199" s="52">
        <v>75438</v>
      </c>
      <c r="C199" s="54" t="s">
        <v>261</v>
      </c>
      <c r="D199" s="54" t="s">
        <v>50</v>
      </c>
      <c r="E199" s="55">
        <v>44470</v>
      </c>
      <c r="F199" s="55">
        <v>44834</v>
      </c>
      <c r="G199" s="56">
        <v>24292</v>
      </c>
      <c r="H199" s="57" t="s">
        <v>277</v>
      </c>
      <c r="I199" s="57" t="s">
        <v>277</v>
      </c>
      <c r="J199" s="57" t="s">
        <v>278</v>
      </c>
      <c r="K199" s="58" t="str">
        <f t="shared" si="15"/>
        <v>N</v>
      </c>
      <c r="L199" s="59">
        <v>3.0026600000000001</v>
      </c>
      <c r="M199" s="60">
        <v>1</v>
      </c>
      <c r="N199" s="59">
        <v>3.0026600000000001</v>
      </c>
      <c r="O199" s="61" t="s">
        <v>284</v>
      </c>
      <c r="P199" s="61">
        <v>0</v>
      </c>
      <c r="Q199" s="60">
        <v>7.3593080000000005E-2</v>
      </c>
      <c r="R199" s="61" t="s">
        <v>284</v>
      </c>
      <c r="S199" s="61">
        <v>0</v>
      </c>
      <c r="T199" s="60">
        <v>0.12709030999999998</v>
      </c>
      <c r="U199" s="61" t="s">
        <v>284</v>
      </c>
      <c r="V199" s="61">
        <v>0</v>
      </c>
      <c r="W199" s="60">
        <v>0.16788321</v>
      </c>
      <c r="X199" s="61" t="s">
        <v>284</v>
      </c>
      <c r="Y199" s="61">
        <v>0</v>
      </c>
      <c r="Z199" s="60">
        <v>0.30817610000000001</v>
      </c>
      <c r="AA199" s="61" t="s">
        <v>284</v>
      </c>
      <c r="AB199" s="61">
        <v>0</v>
      </c>
      <c r="AC199" s="60">
        <v>0.45426828999999996</v>
      </c>
      <c r="AD199" s="61" t="s">
        <v>284</v>
      </c>
      <c r="AE199" s="61">
        <v>0</v>
      </c>
      <c r="AF199" s="62"/>
      <c r="AG199" s="61"/>
      <c r="AH199" s="61">
        <v>0</v>
      </c>
      <c r="AI199" s="63">
        <f t="shared" si="16"/>
        <v>0</v>
      </c>
      <c r="AJ199" s="64">
        <v>0</v>
      </c>
      <c r="AK199" s="65">
        <f>ROUND('Scoring &amp; Payment'!G199*AJ199/4,0)</f>
        <v>0</v>
      </c>
      <c r="AL199" s="66">
        <f t="shared" si="17"/>
        <v>0</v>
      </c>
    </row>
    <row r="200" spans="1:38" x14ac:dyDescent="0.25">
      <c r="A200" s="40">
        <v>21577</v>
      </c>
      <c r="B200" s="1">
        <v>75439</v>
      </c>
      <c r="C200" s="3" t="s">
        <v>262</v>
      </c>
      <c r="D200" s="3" t="s">
        <v>43</v>
      </c>
      <c r="E200" s="41">
        <v>44470</v>
      </c>
      <c r="F200" s="41">
        <v>44834</v>
      </c>
      <c r="G200" s="42">
        <v>8184</v>
      </c>
      <c r="H200" s="43" t="s">
        <v>277</v>
      </c>
      <c r="I200" s="43" t="s">
        <v>277</v>
      </c>
      <c r="J200" s="43" t="s">
        <v>277</v>
      </c>
      <c r="K200" s="44" t="str">
        <f t="shared" si="15"/>
        <v>Y</v>
      </c>
      <c r="L200" s="45">
        <v>4.2711300000000003</v>
      </c>
      <c r="M200" s="46">
        <v>1</v>
      </c>
      <c r="N200" s="45">
        <v>4.2711300000000003</v>
      </c>
      <c r="O200" s="47" t="s">
        <v>283</v>
      </c>
      <c r="P200" s="47">
        <v>5</v>
      </c>
      <c r="Q200" s="46">
        <v>2.12766E-2</v>
      </c>
      <c r="R200" s="47" t="s">
        <v>283</v>
      </c>
      <c r="S200" s="47">
        <v>15</v>
      </c>
      <c r="T200" s="46">
        <v>0.17391304000000002</v>
      </c>
      <c r="U200" s="47" t="s">
        <v>285</v>
      </c>
      <c r="V200" s="47">
        <v>0</v>
      </c>
      <c r="W200" s="46">
        <v>0.14285714999999999</v>
      </c>
      <c r="X200" s="47" t="s">
        <v>280</v>
      </c>
      <c r="Y200" s="47">
        <v>2.75</v>
      </c>
      <c r="Z200" s="46">
        <v>1</v>
      </c>
      <c r="AA200" s="47" t="s">
        <v>283</v>
      </c>
      <c r="AB200" s="47">
        <v>5</v>
      </c>
      <c r="AC200" s="46">
        <v>0.97087378999999996</v>
      </c>
      <c r="AD200" s="47" t="s">
        <v>279</v>
      </c>
      <c r="AE200" s="47">
        <v>3.75</v>
      </c>
      <c r="AG200" s="47"/>
      <c r="AH200" s="47">
        <v>0</v>
      </c>
      <c r="AI200" s="48">
        <f t="shared" si="16"/>
        <v>31.5</v>
      </c>
      <c r="AJ200" s="49">
        <v>0.7</v>
      </c>
      <c r="AK200" s="50">
        <f>ROUND('Scoring &amp; Payment'!G200*AJ200/4,0)</f>
        <v>1432</v>
      </c>
      <c r="AL200" s="51">
        <f t="shared" si="17"/>
        <v>2.8771948154235325E-3</v>
      </c>
    </row>
    <row r="201" spans="1:38" x14ac:dyDescent="0.25">
      <c r="A201" s="53">
        <v>8046363</v>
      </c>
      <c r="B201" s="52">
        <v>75442</v>
      </c>
      <c r="C201" s="54" t="s">
        <v>263</v>
      </c>
      <c r="D201" s="54" t="s">
        <v>125</v>
      </c>
      <c r="E201" s="55">
        <v>44470</v>
      </c>
      <c r="F201" s="55">
        <v>44834</v>
      </c>
      <c r="G201" s="56">
        <v>29296</v>
      </c>
      <c r="H201" s="57" t="s">
        <v>277</v>
      </c>
      <c r="I201" s="57" t="s">
        <v>277</v>
      </c>
      <c r="J201" s="57" t="s">
        <v>278</v>
      </c>
      <c r="K201" s="58" t="str">
        <f t="shared" si="15"/>
        <v>N</v>
      </c>
      <c r="L201" s="59">
        <v>4.6924999999999999</v>
      </c>
      <c r="M201" s="60">
        <v>1</v>
      </c>
      <c r="N201" s="59">
        <v>4.6924999999999999</v>
      </c>
      <c r="O201" s="61" t="s">
        <v>284</v>
      </c>
      <c r="P201" s="61">
        <v>0</v>
      </c>
      <c r="Q201" s="60">
        <v>8.6956500000000009E-3</v>
      </c>
      <c r="R201" s="61" t="s">
        <v>284</v>
      </c>
      <c r="S201" s="61">
        <v>0</v>
      </c>
      <c r="T201" s="60">
        <v>6.1797750000000005E-2</v>
      </c>
      <c r="U201" s="61" t="s">
        <v>284</v>
      </c>
      <c r="V201" s="61">
        <v>0</v>
      </c>
      <c r="W201" s="60">
        <v>0.21794872000000001</v>
      </c>
      <c r="X201" s="61" t="s">
        <v>284</v>
      </c>
      <c r="Y201" s="61">
        <v>0</v>
      </c>
      <c r="Z201" s="60">
        <v>0.98622589999999999</v>
      </c>
      <c r="AA201" s="61" t="s">
        <v>284</v>
      </c>
      <c r="AB201" s="61">
        <v>0</v>
      </c>
      <c r="AC201" s="60">
        <v>0.99182561000000002</v>
      </c>
      <c r="AD201" s="61" t="s">
        <v>284</v>
      </c>
      <c r="AE201" s="61">
        <v>0</v>
      </c>
      <c r="AF201" s="62"/>
      <c r="AG201" s="61"/>
      <c r="AH201" s="61">
        <v>0</v>
      </c>
      <c r="AI201" s="63">
        <f t="shared" si="16"/>
        <v>0</v>
      </c>
      <c r="AJ201" s="64">
        <v>0</v>
      </c>
      <c r="AK201" s="65">
        <f>ROUND('Scoring &amp; Payment'!G201*AJ201/4,0)</f>
        <v>0</v>
      </c>
      <c r="AL201" s="66">
        <f t="shared" si="17"/>
        <v>0</v>
      </c>
    </row>
    <row r="203" spans="1:38" x14ac:dyDescent="0.25">
      <c r="H203" s="68"/>
      <c r="I203" s="68"/>
      <c r="J203" s="68"/>
      <c r="AI203" s="67" t="s">
        <v>264</v>
      </c>
      <c r="AJ203" s="67"/>
      <c r="AK203" s="69">
        <f>SUM(AK12:AK201)</f>
        <v>497707</v>
      </c>
      <c r="AL203" s="67"/>
    </row>
    <row r="206" spans="1:38" x14ac:dyDescent="0.25">
      <c r="A206" s="10" t="s">
        <v>265</v>
      </c>
    </row>
    <row r="207" spans="1:38" x14ac:dyDescent="0.25">
      <c r="A207" s="40">
        <v>9720</v>
      </c>
      <c r="B207" s="1">
        <v>75282</v>
      </c>
      <c r="C207" s="3" t="s">
        <v>266</v>
      </c>
      <c r="D207" s="3" t="s">
        <v>43</v>
      </c>
      <c r="E207" s="41"/>
      <c r="F207" s="41"/>
      <c r="G207" s="70"/>
      <c r="H207" s="71"/>
      <c r="I207" s="71"/>
      <c r="J207" s="71"/>
      <c r="K207" s="72"/>
      <c r="L207" s="73"/>
      <c r="M207" s="74"/>
      <c r="N207" s="73"/>
      <c r="O207" s="75"/>
      <c r="P207" s="75"/>
      <c r="Q207" s="74"/>
      <c r="R207" s="75"/>
      <c r="S207" s="75"/>
      <c r="T207" s="74"/>
      <c r="U207" s="75"/>
      <c r="V207" s="75"/>
      <c r="W207" s="74"/>
      <c r="X207" s="75"/>
      <c r="Y207" s="75"/>
      <c r="Z207" s="74"/>
      <c r="AA207" s="75"/>
      <c r="AB207" s="75"/>
      <c r="AC207" s="74"/>
      <c r="AD207" s="75"/>
      <c r="AE207" s="75"/>
      <c r="AF207" s="76"/>
      <c r="AG207" s="75"/>
      <c r="AH207" s="75"/>
      <c r="AI207" s="77"/>
      <c r="AJ207" s="78"/>
      <c r="AK207" s="79"/>
      <c r="AL207" s="80"/>
    </row>
    <row r="209" spans="1:4" x14ac:dyDescent="0.25">
      <c r="A209" s="10" t="s">
        <v>267</v>
      </c>
    </row>
    <row r="210" spans="1:4" x14ac:dyDescent="0.25">
      <c r="A210" s="1">
        <v>6338</v>
      </c>
      <c r="B210" s="1">
        <v>75028</v>
      </c>
      <c r="C210" s="3" t="s">
        <v>268</v>
      </c>
      <c r="D210" s="3" t="s">
        <v>50</v>
      </c>
    </row>
    <row r="211" spans="1:4" x14ac:dyDescent="0.25">
      <c r="A211" s="1" t="s">
        <v>269</v>
      </c>
      <c r="B211" s="1">
        <v>75210</v>
      </c>
      <c r="C211" s="3" t="s">
        <v>270</v>
      </c>
      <c r="D211" s="3" t="s">
        <v>271</v>
      </c>
    </row>
    <row r="213" spans="1:4" x14ac:dyDescent="0.25">
      <c r="A213" s="81" t="s">
        <v>272</v>
      </c>
    </row>
    <row r="214" spans="1:4" ht="46.5" customHeight="1" x14ac:dyDescent="0.25">
      <c r="A214" s="87" t="s">
        <v>273</v>
      </c>
      <c r="B214" s="87"/>
      <c r="C214" s="87"/>
      <c r="D214" s="87"/>
    </row>
    <row r="215" spans="1:4" x14ac:dyDescent="0.25">
      <c r="A215" s="82" t="s">
        <v>274</v>
      </c>
      <c r="B215" s="83"/>
      <c r="C215" s="82"/>
      <c r="D215" s="82"/>
    </row>
  </sheetData>
  <autoFilter ref="A11:AL201"/>
  <mergeCells count="9">
    <mergeCell ref="AC10:AE10"/>
    <mergeCell ref="AF10:AH10"/>
    <mergeCell ref="A214:D214"/>
    <mergeCell ref="D3:G5"/>
    <mergeCell ref="L10:P10"/>
    <mergeCell ref="Q10:S10"/>
    <mergeCell ref="T10:V10"/>
    <mergeCell ref="W10:Y10"/>
    <mergeCell ref="Z10:AB10"/>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Scoring &amp; Payment</vt:lpstr>
      <vt:lpstr>StandardID</vt:lpstr>
    </vt:vector>
  </TitlesOfParts>
  <Company>Myers and Stauffer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Duprat</dc:creator>
  <cp:lastModifiedBy>Justin Duprat</cp:lastModifiedBy>
  <dcterms:created xsi:type="dcterms:W3CDTF">2024-04-01T19:35:02Z</dcterms:created>
  <dcterms:modified xsi:type="dcterms:W3CDTF">2024-04-02T19:31:31Z</dcterms:modified>
</cp:coreProperties>
</file>