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lc.com\corp\CT Case Mix\Quality Design\"/>
    </mc:Choice>
  </mc:AlternateContent>
  <bookViews>
    <workbookView xWindow="0" yWindow="0" windowWidth="11895" windowHeight="4845"/>
  </bookViews>
  <sheets>
    <sheet name="Scoring &amp; Payment" sheetId="1" r:id="rId1"/>
  </sheets>
  <externalReferences>
    <externalReference r:id="rId2"/>
  </externalReferences>
  <definedNames>
    <definedName name="_xlnm._FilterDatabase" localSheetId="0" hidden="1">'Scoring &amp; Payment'!$A$11:$AM$203</definedName>
    <definedName name="_xlnm.Print_Titles" localSheetId="0">'Scoring &amp; Payment'!$A:$G,'Scoring &amp; Payment'!$1:$11</definedName>
    <definedName name="PROV_NUM">'[1]Quality Report'!$E$5</definedName>
    <definedName name="StandardCall">'[1]Quality Report'!$T$1</definedName>
    <definedName name="StandardID">'Scoring &amp; Payment'!$A$12:$A$203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05" i="1" l="1"/>
  <c r="K198" i="1"/>
  <c r="K196" i="1"/>
  <c r="K194" i="1"/>
  <c r="K192" i="1"/>
  <c r="K191" i="1"/>
  <c r="K190" i="1"/>
  <c r="K188" i="1"/>
  <c r="K186" i="1"/>
  <c r="K185" i="1"/>
  <c r="K184" i="1"/>
  <c r="K182" i="1"/>
  <c r="K181" i="1"/>
  <c r="K180" i="1"/>
  <c r="K178" i="1"/>
  <c r="K177" i="1"/>
  <c r="K176" i="1"/>
  <c r="K175" i="1"/>
  <c r="K174" i="1"/>
  <c r="K173" i="1"/>
  <c r="K172" i="1"/>
  <c r="K171" i="1"/>
  <c r="K170" i="1"/>
  <c r="K169" i="1"/>
  <c r="K168" i="1"/>
  <c r="K167" i="1"/>
  <c r="K166" i="1"/>
  <c r="K165" i="1"/>
  <c r="K164" i="1"/>
  <c r="K163" i="1"/>
  <c r="K162" i="1"/>
  <c r="K161" i="1"/>
  <c r="K160" i="1"/>
  <c r="K159" i="1"/>
  <c r="K158" i="1"/>
  <c r="K156" i="1"/>
  <c r="K155" i="1"/>
  <c r="K154" i="1"/>
  <c r="K153" i="1"/>
  <c r="K152" i="1"/>
  <c r="K150" i="1"/>
  <c r="K148" i="1"/>
  <c r="K147" i="1"/>
  <c r="K146" i="1"/>
  <c r="K144" i="1"/>
  <c r="K143" i="1"/>
  <c r="K142" i="1"/>
  <c r="K141" i="1"/>
  <c r="K140" i="1"/>
  <c r="K139" i="1"/>
  <c r="K138" i="1"/>
  <c r="K137" i="1"/>
  <c r="K135" i="1"/>
  <c r="K134" i="1"/>
  <c r="K133" i="1"/>
  <c r="AI133" i="1" s="1"/>
  <c r="K132" i="1"/>
  <c r="K131" i="1"/>
  <c r="K130" i="1"/>
  <c r="K129" i="1"/>
  <c r="K128" i="1"/>
  <c r="K127" i="1"/>
  <c r="K126" i="1"/>
  <c r="K125" i="1"/>
  <c r="K124" i="1"/>
  <c r="K123" i="1"/>
  <c r="K122" i="1"/>
  <c r="K121" i="1"/>
  <c r="K120" i="1"/>
  <c r="K119" i="1"/>
  <c r="K117" i="1"/>
  <c r="K116" i="1"/>
  <c r="K115" i="1"/>
  <c r="K114" i="1"/>
  <c r="K112" i="1"/>
  <c r="K111" i="1"/>
  <c r="K110" i="1"/>
  <c r="K109" i="1"/>
  <c r="K108" i="1"/>
  <c r="K106" i="1"/>
  <c r="K105" i="1"/>
  <c r="K103" i="1"/>
  <c r="K102" i="1"/>
  <c r="K100" i="1"/>
  <c r="K98" i="1"/>
  <c r="K97" i="1"/>
  <c r="K96" i="1"/>
  <c r="K95" i="1"/>
  <c r="K94" i="1"/>
  <c r="K93" i="1"/>
  <c r="K92" i="1"/>
  <c r="K91" i="1"/>
  <c r="K90" i="1"/>
  <c r="K89" i="1"/>
  <c r="K86" i="1"/>
  <c r="K85" i="1"/>
  <c r="K84" i="1"/>
  <c r="K82" i="1"/>
  <c r="K81" i="1"/>
  <c r="K79" i="1"/>
  <c r="K78" i="1"/>
  <c r="K77" i="1"/>
  <c r="K76" i="1"/>
  <c r="K75" i="1"/>
  <c r="K74" i="1"/>
  <c r="K73" i="1"/>
  <c r="K72" i="1"/>
  <c r="K69" i="1"/>
  <c r="K68" i="1"/>
  <c r="K67" i="1"/>
  <c r="K65" i="1"/>
  <c r="K64" i="1"/>
  <c r="K63" i="1"/>
  <c r="K62" i="1"/>
  <c r="K61" i="1"/>
  <c r="K60" i="1"/>
  <c r="K59" i="1"/>
  <c r="K58" i="1"/>
  <c r="K57" i="1"/>
  <c r="K56" i="1"/>
  <c r="K55" i="1"/>
  <c r="K54" i="1"/>
  <c r="K53" i="1"/>
  <c r="K52" i="1"/>
  <c r="K51" i="1"/>
  <c r="K50" i="1"/>
  <c r="K49" i="1"/>
  <c r="K48" i="1"/>
  <c r="K47" i="1"/>
  <c r="K46" i="1"/>
  <c r="K45" i="1"/>
  <c r="K44" i="1"/>
  <c r="K42" i="1"/>
  <c r="K40" i="1"/>
  <c r="K38" i="1"/>
  <c r="AI38" i="1" s="1"/>
  <c r="AL38" i="1" s="1"/>
  <c r="K37" i="1"/>
  <c r="K36" i="1"/>
  <c r="K34" i="1"/>
  <c r="K33" i="1"/>
  <c r="K30" i="1"/>
  <c r="K29" i="1"/>
  <c r="K28" i="1"/>
  <c r="K27" i="1"/>
  <c r="K26" i="1"/>
  <c r="K25" i="1"/>
  <c r="K24" i="1"/>
  <c r="K23" i="1"/>
  <c r="K22" i="1"/>
  <c r="K21" i="1"/>
  <c r="K20" i="1"/>
  <c r="K19" i="1"/>
  <c r="K18" i="1"/>
  <c r="K17" i="1"/>
  <c r="K16" i="1"/>
  <c r="K15" i="1"/>
  <c r="K14" i="1"/>
  <c r="K13" i="1"/>
  <c r="K12" i="1"/>
  <c r="AI19" i="1" l="1"/>
  <c r="AL19" i="1"/>
  <c r="AI21" i="1"/>
  <c r="AI48" i="1"/>
  <c r="AI59" i="1"/>
  <c r="AI49" i="1"/>
  <c r="AL49" i="1" s="1"/>
  <c r="AL21" i="1"/>
  <c r="K32" i="1"/>
  <c r="AI110" i="1"/>
  <c r="AL110" i="1" s="1"/>
  <c r="AI180" i="1"/>
  <c r="AL180" i="1" s="1"/>
  <c r="AI69" i="1"/>
  <c r="AL69" i="1" s="1"/>
  <c r="AI111" i="1"/>
  <c r="AL111" i="1" s="1"/>
  <c r="AI65" i="1"/>
  <c r="AL65" i="1" s="1"/>
  <c r="AI45" i="1"/>
  <c r="AL45" i="1" s="1"/>
  <c r="K41" i="1"/>
  <c r="AI64" i="1"/>
  <c r="AL64" i="1" s="1"/>
  <c r="AI72" i="1"/>
  <c r="AL72" i="1" s="1"/>
  <c r="K31" i="1"/>
  <c r="AI47" i="1"/>
  <c r="AL47" i="1" s="1"/>
  <c r="AI51" i="1"/>
  <c r="AL51" i="1" s="1"/>
  <c r="AI52" i="1"/>
  <c r="AL52" i="1" s="1"/>
  <c r="AI82" i="1"/>
  <c r="AL82" i="1" s="1"/>
  <c r="K39" i="1"/>
  <c r="K43" i="1"/>
  <c r="AI62" i="1"/>
  <c r="AL62" i="1" s="1"/>
  <c r="AL48" i="1"/>
  <c r="AI61" i="1"/>
  <c r="AL61" i="1" s="1"/>
  <c r="K35" i="1"/>
  <c r="K70" i="1"/>
  <c r="AI92" i="1"/>
  <c r="AL92" i="1" s="1"/>
  <c r="AI76" i="1"/>
  <c r="AL76" i="1" s="1"/>
  <c r="K99" i="1"/>
  <c r="K66" i="1"/>
  <c r="K80" i="1"/>
  <c r="K83" i="1"/>
  <c r="K71" i="1"/>
  <c r="AI81" i="1"/>
  <c r="AL81" i="1" s="1"/>
  <c r="AI84" i="1"/>
  <c r="AL84" i="1" s="1"/>
  <c r="AI85" i="1"/>
  <c r="AL85" i="1" s="1"/>
  <c r="AI86" i="1"/>
  <c r="AL86" i="1" s="1"/>
  <c r="AI98" i="1"/>
  <c r="AL98" i="1" s="1"/>
  <c r="AL59" i="1"/>
  <c r="AI95" i="1"/>
  <c r="AL95" i="1" s="1"/>
  <c r="K88" i="1"/>
  <c r="K101" i="1"/>
  <c r="AI90" i="1"/>
  <c r="AL90" i="1" s="1"/>
  <c r="AI121" i="1"/>
  <c r="AL121" i="1" s="1"/>
  <c r="AI137" i="1"/>
  <c r="AL137" i="1" s="1"/>
  <c r="AI96" i="1"/>
  <c r="AL96" i="1" s="1"/>
  <c r="AI127" i="1"/>
  <c r="AL127" i="1" s="1"/>
  <c r="K87" i="1"/>
  <c r="AI103" i="1"/>
  <c r="AL103" i="1" s="1"/>
  <c r="AI89" i="1"/>
  <c r="AL89" i="1" s="1"/>
  <c r="AI120" i="1"/>
  <c r="AL120" i="1" s="1"/>
  <c r="AI108" i="1"/>
  <c r="AL108" i="1" s="1"/>
  <c r="AI116" i="1"/>
  <c r="AL116" i="1" s="1"/>
  <c r="AI125" i="1"/>
  <c r="AL125" i="1" s="1"/>
  <c r="AI129" i="1"/>
  <c r="AL129" i="1" s="1"/>
  <c r="K107" i="1"/>
  <c r="AI132" i="1"/>
  <c r="AL132" i="1" s="1"/>
  <c r="K104" i="1"/>
  <c r="K113" i="1"/>
  <c r="K118" i="1"/>
  <c r="AI123" i="1"/>
  <c r="AL123" i="1" s="1"/>
  <c r="AI134" i="1"/>
  <c r="AL134" i="1" s="1"/>
  <c r="AI109" i="1"/>
  <c r="AL109" i="1" s="1"/>
  <c r="AI122" i="1"/>
  <c r="AL122" i="1" s="1"/>
  <c r="AI165" i="1"/>
  <c r="AL165" i="1" s="1"/>
  <c r="AI112" i="1"/>
  <c r="AL112" i="1" s="1"/>
  <c r="AI117" i="1"/>
  <c r="AL117" i="1" s="1"/>
  <c r="AI126" i="1"/>
  <c r="AL126" i="1" s="1"/>
  <c r="AI128" i="1"/>
  <c r="AL128" i="1" s="1"/>
  <c r="AI160" i="1"/>
  <c r="AL160" i="1" s="1"/>
  <c r="AI162" i="1"/>
  <c r="AL162" i="1" s="1"/>
  <c r="AI158" i="1"/>
  <c r="AL158" i="1" s="1"/>
  <c r="AI131" i="1"/>
  <c r="AL131" i="1" s="1"/>
  <c r="K136" i="1"/>
  <c r="AI141" i="1"/>
  <c r="AL141" i="1" s="1"/>
  <c r="AI146" i="1"/>
  <c r="AL146" i="1" s="1"/>
  <c r="AI168" i="1"/>
  <c r="AL168" i="1" s="1"/>
  <c r="AI147" i="1"/>
  <c r="AL147" i="1" s="1"/>
  <c r="AL133" i="1"/>
  <c r="K145" i="1"/>
  <c r="AI153" i="1"/>
  <c r="AL153" i="1" s="1"/>
  <c r="K149" i="1"/>
  <c r="AI154" i="1"/>
  <c r="AL154" i="1" s="1"/>
  <c r="AI167" i="1"/>
  <c r="AL167" i="1" s="1"/>
  <c r="AI152" i="1"/>
  <c r="AL152" i="1" s="1"/>
  <c r="AI171" i="1"/>
  <c r="AL171" i="1" s="1"/>
  <c r="AI148" i="1"/>
  <c r="AL148" i="1" s="1"/>
  <c r="K151" i="1"/>
  <c r="K157" i="1"/>
  <c r="AI169" i="1"/>
  <c r="AL169" i="1" s="1"/>
  <c r="AI172" i="1"/>
  <c r="AL172" i="1" s="1"/>
  <c r="AI155" i="1"/>
  <c r="AL155" i="1" s="1"/>
  <c r="AI174" i="1"/>
  <c r="AL174" i="1" s="1"/>
  <c r="AI170" i="1"/>
  <c r="AL170" i="1" s="1"/>
  <c r="AI173" i="1"/>
  <c r="AL173" i="1" s="1"/>
  <c r="K179" i="1"/>
  <c r="K187" i="1"/>
  <c r="AI182" i="1"/>
  <c r="AL182" i="1" s="1"/>
  <c r="AI176" i="1"/>
  <c r="AL176" i="1" s="1"/>
  <c r="AL181" i="1"/>
  <c r="AI178" i="1"/>
  <c r="AL178" i="1" s="1"/>
  <c r="AI181" i="1"/>
  <c r="AI188" i="1"/>
  <c r="K183" i="1"/>
  <c r="AL188" i="1"/>
  <c r="K189" i="1"/>
  <c r="K193" i="1"/>
  <c r="K197" i="1"/>
  <c r="K200" i="1"/>
  <c r="K203" i="1"/>
  <c r="K202" i="1"/>
  <c r="K195" i="1"/>
  <c r="K199" i="1"/>
  <c r="K201" i="1"/>
  <c r="AI194" i="1" l="1"/>
  <c r="AL194" i="1" s="1"/>
  <c r="AI91" i="1"/>
  <c r="AL91" i="1" s="1"/>
  <c r="AI78" i="1"/>
  <c r="AL78" i="1" s="1"/>
  <c r="AI177" i="1"/>
  <c r="AL177" i="1" s="1"/>
  <c r="AI166" i="1"/>
  <c r="AL166" i="1" s="1"/>
  <c r="AI196" i="1"/>
  <c r="AL196" i="1" s="1"/>
  <c r="AI175" i="1"/>
  <c r="AL175" i="1" s="1"/>
  <c r="AI164" i="1"/>
  <c r="AL164" i="1" s="1"/>
  <c r="AI143" i="1"/>
  <c r="AL143" i="1" s="1"/>
  <c r="AI63" i="1"/>
  <c r="AL63" i="1" s="1"/>
  <c r="AI33" i="1"/>
  <c r="AL33" i="1" s="1"/>
  <c r="AI17" i="1"/>
  <c r="AL17" i="1" s="1"/>
  <c r="AI34" i="1"/>
  <c r="AL34" i="1" s="1"/>
  <c r="AI94" i="1"/>
  <c r="AL94" i="1" s="1"/>
  <c r="AI28" i="1"/>
  <c r="AL28" i="1" s="1"/>
  <c r="AI100" i="1"/>
  <c r="AL100" i="1" s="1"/>
  <c r="AI150" i="1"/>
  <c r="AL150" i="1" s="1"/>
  <c r="AI29" i="1"/>
  <c r="AL29" i="1" s="1"/>
  <c r="AI57" i="1"/>
  <c r="AL57" i="1" s="1"/>
  <c r="AI36" i="1"/>
  <c r="AL36" i="1" s="1"/>
  <c r="AI16" i="1"/>
  <c r="AL16" i="1" s="1"/>
  <c r="AI30" i="1"/>
  <c r="AL30" i="1" s="1"/>
  <c r="AI27" i="1"/>
  <c r="AL27" i="1" s="1"/>
  <c r="AI20" i="1"/>
  <c r="AL20" i="1" s="1"/>
  <c r="AI53" i="1"/>
  <c r="AL53" i="1" s="1"/>
  <c r="AI13" i="1"/>
  <c r="AL13" i="1" s="1"/>
  <c r="AI135" i="1"/>
  <c r="AL135" i="1" s="1"/>
  <c r="AI56" i="1"/>
  <c r="AL56" i="1" s="1"/>
  <c r="AI58" i="1"/>
  <c r="AL58" i="1" s="1"/>
  <c r="AI68" i="1"/>
  <c r="AL68" i="1" s="1"/>
  <c r="AI202" i="1"/>
  <c r="AL202" i="1" s="1"/>
  <c r="AI183" i="1"/>
  <c r="AL183" i="1" s="1"/>
  <c r="AI101" i="1"/>
  <c r="AL101" i="1" s="1"/>
  <c r="AI105" i="1"/>
  <c r="AL105" i="1" s="1"/>
  <c r="AI46" i="1"/>
  <c r="AL46" i="1" s="1"/>
  <c r="AI23" i="1"/>
  <c r="AL23" i="1" s="1"/>
  <c r="AI203" i="1"/>
  <c r="AL203" i="1" s="1"/>
  <c r="AI157" i="1"/>
  <c r="AL157" i="1" s="1"/>
  <c r="AI156" i="1"/>
  <c r="AL156" i="1" s="1"/>
  <c r="AI192" i="1"/>
  <c r="AL192" i="1" s="1"/>
  <c r="AI32" i="1"/>
  <c r="AL32" i="1" s="1"/>
  <c r="AI159" i="1"/>
  <c r="AL159" i="1" s="1"/>
  <c r="AI42" i="1"/>
  <c r="AL42" i="1" s="1"/>
  <c r="AI198" i="1"/>
  <c r="AL198" i="1" s="1"/>
  <c r="AI151" i="1"/>
  <c r="AL151" i="1" s="1"/>
  <c r="AI149" i="1"/>
  <c r="AL149" i="1" s="1"/>
  <c r="AI144" i="1"/>
  <c r="AL144" i="1" s="1"/>
  <c r="AI87" i="1"/>
  <c r="AL87" i="1" s="1"/>
  <c r="AI71" i="1"/>
  <c r="AL71" i="1" s="1"/>
  <c r="AI60" i="1"/>
  <c r="AL60" i="1" s="1"/>
  <c r="AI140" i="1"/>
  <c r="AL140" i="1" s="1"/>
  <c r="AI14" i="1"/>
  <c r="AL14" i="1" s="1"/>
  <c r="AI22" i="1"/>
  <c r="AL22" i="1" s="1"/>
  <c r="AI138" i="1"/>
  <c r="AL138" i="1" s="1"/>
  <c r="AI55" i="1"/>
  <c r="AL55" i="1" s="1"/>
  <c r="AI93" i="1"/>
  <c r="AL93" i="1" s="1"/>
  <c r="AI25" i="1"/>
  <c r="AL25" i="1" s="1"/>
  <c r="AI37" i="1"/>
  <c r="AL37" i="1" s="1"/>
  <c r="AI136" i="1"/>
  <c r="AL136" i="1" s="1"/>
  <c r="AI106" i="1"/>
  <c r="AL106" i="1" s="1"/>
  <c r="AI97" i="1"/>
  <c r="AL97" i="1" s="1"/>
  <c r="AI79" i="1"/>
  <c r="AL79" i="1" s="1"/>
  <c r="AI83" i="1"/>
  <c r="AL83" i="1" s="1"/>
  <c r="AI77" i="1"/>
  <c r="AL77" i="1" s="1"/>
  <c r="AI114" i="1"/>
  <c r="AL114" i="1" s="1"/>
  <c r="AI70" i="1"/>
  <c r="AL70" i="1" s="1"/>
  <c r="AI31" i="1"/>
  <c r="AL31" i="1" s="1"/>
  <c r="AI24" i="1"/>
  <c r="AL24" i="1" s="1"/>
  <c r="AI40" i="1"/>
  <c r="AL40" i="1" s="1"/>
  <c r="AI197" i="1"/>
  <c r="AL197" i="1" s="1"/>
  <c r="AI115" i="1"/>
  <c r="AL115" i="1" s="1"/>
  <c r="AI139" i="1"/>
  <c r="AL139" i="1" s="1"/>
  <c r="AI18" i="1"/>
  <c r="AL18" i="1" s="1"/>
  <c r="AI44" i="1"/>
  <c r="AL44" i="1" s="1"/>
  <c r="AI200" i="1"/>
  <c r="AL200" i="1" s="1"/>
  <c r="AI104" i="1"/>
  <c r="AL104" i="1" s="1"/>
  <c r="AI102" i="1"/>
  <c r="AL102" i="1" s="1"/>
  <c r="AI80" i="1"/>
  <c r="AL80" i="1" s="1"/>
  <c r="AI50" i="1"/>
  <c r="AL50" i="1" s="1"/>
  <c r="AI73" i="1"/>
  <c r="AL73" i="1" s="1"/>
  <c r="AI43" i="1"/>
  <c r="AL43" i="1" s="1"/>
  <c r="AI163" i="1"/>
  <c r="AL163" i="1" s="1"/>
  <c r="AI186" i="1"/>
  <c r="AL186" i="1" s="1"/>
  <c r="AI184" i="1"/>
  <c r="AL184" i="1" s="1"/>
  <c r="AI189" i="1"/>
  <c r="AL189" i="1" s="1"/>
  <c r="AI187" i="1"/>
  <c r="AL187" i="1" s="1"/>
  <c r="AI39" i="1"/>
  <c r="AL39" i="1" s="1"/>
  <c r="AI201" i="1"/>
  <c r="AL201" i="1" s="1"/>
  <c r="AI124" i="1"/>
  <c r="AL124" i="1" s="1"/>
  <c r="AI66" i="1"/>
  <c r="AL66" i="1" s="1"/>
  <c r="AI26" i="1"/>
  <c r="AL26" i="1" s="1"/>
  <c r="AI113" i="1"/>
  <c r="AL113" i="1" s="1"/>
  <c r="AI107" i="1"/>
  <c r="AL107" i="1" s="1"/>
  <c r="AI195" i="1"/>
  <c r="AL195" i="1" s="1"/>
  <c r="AI191" i="1"/>
  <c r="AL191" i="1" s="1"/>
  <c r="AI179" i="1"/>
  <c r="AL179" i="1" s="1"/>
  <c r="AI88" i="1"/>
  <c r="AL88" i="1" s="1"/>
  <c r="AI99" i="1"/>
  <c r="AL99" i="1" s="1"/>
  <c r="AI41" i="1"/>
  <c r="AL41" i="1" s="1"/>
  <c r="AI119" i="1"/>
  <c r="AL119" i="1" s="1"/>
  <c r="AI75" i="1"/>
  <c r="AL75" i="1" s="1"/>
  <c r="AI35" i="1"/>
  <c r="AL35" i="1" s="1"/>
  <c r="AI130" i="1"/>
  <c r="AL130" i="1" s="1"/>
  <c r="AI199" i="1"/>
  <c r="AL199" i="1" s="1"/>
  <c r="AI193" i="1"/>
  <c r="AL193" i="1" s="1"/>
  <c r="AI190" i="1"/>
  <c r="AL190" i="1" s="1"/>
  <c r="AI145" i="1"/>
  <c r="AL145" i="1" s="1"/>
  <c r="AI118" i="1"/>
  <c r="AL118" i="1" s="1"/>
  <c r="AI74" i="1"/>
  <c r="AL74" i="1" s="1"/>
  <c r="AI161" i="1"/>
  <c r="AL161" i="1" s="1"/>
  <c r="AI12" i="1" l="1"/>
  <c r="AL12" i="1" s="1"/>
  <c r="AI185" i="1"/>
  <c r="AL185" i="1" s="1"/>
  <c r="AI54" i="1"/>
  <c r="AL54" i="1" s="1"/>
  <c r="AI15" i="1"/>
  <c r="AL15" i="1" s="1"/>
  <c r="AI142" i="1"/>
  <c r="AL142" i="1" s="1"/>
  <c r="AI67" i="1"/>
  <c r="AL67" i="1" s="1"/>
  <c r="AM38" i="1" l="1"/>
  <c r="AM169" i="1"/>
  <c r="AM121" i="1"/>
  <c r="AM134" i="1"/>
  <c r="AM182" i="1"/>
  <c r="AM48" i="1"/>
  <c r="AM181" i="1"/>
  <c r="AM147" i="1"/>
  <c r="AM109" i="1"/>
  <c r="AM92" i="1"/>
  <c r="AM47" i="1"/>
  <c r="AM148" i="1"/>
  <c r="AM51" i="1"/>
  <c r="AM125" i="1"/>
  <c r="AM141" i="1"/>
  <c r="AM127" i="1"/>
  <c r="AM65" i="1"/>
  <c r="AM131" i="1"/>
  <c r="AM76" i="1"/>
  <c r="AM122" i="1"/>
  <c r="AM89" i="1"/>
  <c r="AM103" i="1"/>
  <c r="AM95" i="1"/>
  <c r="AM64" i="1"/>
  <c r="AM82" i="1"/>
  <c r="AM123" i="1"/>
  <c r="AM172" i="1"/>
  <c r="AM110" i="1"/>
  <c r="AM171" i="1"/>
  <c r="AM69" i="1"/>
  <c r="AM188" i="1"/>
  <c r="AM49" i="1"/>
  <c r="AM52" i="1"/>
  <c r="AM21" i="1"/>
  <c r="AM112" i="1"/>
  <c r="AM72" i="1"/>
  <c r="AM180" i="1"/>
  <c r="AM152" i="1"/>
  <c r="AM108" i="1"/>
  <c r="AM84" i="1"/>
  <c r="AM137" i="1"/>
  <c r="AM173" i="1"/>
  <c r="AM81" i="1"/>
  <c r="AM155" i="1"/>
  <c r="AM90" i="1"/>
  <c r="AM170" i="1"/>
  <c r="AM128" i="1"/>
  <c r="AM146" i="1"/>
  <c r="AM132" i="1"/>
  <c r="AM158" i="1"/>
  <c r="AM117" i="1"/>
  <c r="AM59" i="1"/>
  <c r="AM176" i="1"/>
  <c r="AM154" i="1"/>
  <c r="AM167" i="1"/>
  <c r="AM45" i="1"/>
  <c r="AM96" i="1"/>
  <c r="AM129" i="1"/>
  <c r="AM120" i="1"/>
  <c r="AM160" i="1"/>
  <c r="AM85" i="1"/>
  <c r="AM19" i="1"/>
  <c r="AM178" i="1"/>
  <c r="AM133" i="1"/>
  <c r="AM168" i="1"/>
  <c r="AM98" i="1"/>
  <c r="AM162" i="1"/>
  <c r="AM153" i="1"/>
  <c r="AM111" i="1"/>
  <c r="AM86" i="1"/>
  <c r="AM61" i="1"/>
  <c r="AM116" i="1"/>
  <c r="AM165" i="1"/>
  <c r="AM126" i="1"/>
  <c r="AM174" i="1"/>
  <c r="AM62" i="1"/>
  <c r="AM119" i="1"/>
  <c r="AM87" i="1"/>
  <c r="AM114" i="1"/>
  <c r="AM105" i="1"/>
  <c r="AM55" i="1"/>
  <c r="AM16" i="1"/>
  <c r="AM18" i="1"/>
  <c r="AM151" i="1"/>
  <c r="AM104" i="1"/>
  <c r="AM56" i="1"/>
  <c r="AM118" i="1"/>
  <c r="AM106" i="1"/>
  <c r="AM28" i="1"/>
  <c r="AM37" i="1"/>
  <c r="AM177" i="1"/>
  <c r="AM196" i="1"/>
  <c r="AM63" i="1"/>
  <c r="AM31" i="1"/>
  <c r="AM195" i="1"/>
  <c r="AM74" i="1"/>
  <c r="AM163" i="1"/>
  <c r="AM24" i="1"/>
  <c r="AM130" i="1"/>
  <c r="AM203" i="1"/>
  <c r="AM157" i="1"/>
  <c r="AM194" i="1"/>
  <c r="AM91" i="1"/>
  <c r="AM198" i="1"/>
  <c r="AM145" i="1"/>
  <c r="AM66" i="1"/>
  <c r="AM191" i="1"/>
  <c r="AM60" i="1"/>
  <c r="AM17" i="1"/>
  <c r="AM83" i="1"/>
  <c r="AM39" i="1"/>
  <c r="AM115" i="1"/>
  <c r="AM197" i="1"/>
  <c r="AM26" i="1"/>
  <c r="AM13" i="1"/>
  <c r="AM186" i="1"/>
  <c r="AM164" i="1"/>
  <c r="AM88" i="1"/>
  <c r="AM175" i="1"/>
  <c r="AM144" i="1"/>
  <c r="AM14" i="1"/>
  <c r="AM77" i="1"/>
  <c r="AM101" i="1"/>
  <c r="AM107" i="1"/>
  <c r="AM190" i="1"/>
  <c r="AM78" i="1"/>
  <c r="AM159" i="1"/>
  <c r="AM143" i="1"/>
  <c r="AM43" i="1"/>
  <c r="AM42" i="1"/>
  <c r="AM68" i="1"/>
  <c r="AM179" i="1"/>
  <c r="AM100" i="1"/>
  <c r="AM22" i="1"/>
  <c r="AM25" i="1"/>
  <c r="AM192" i="1"/>
  <c r="AM23" i="1"/>
  <c r="AM58" i="1"/>
  <c r="AM80" i="1"/>
  <c r="AM189" i="1"/>
  <c r="AM70" i="1"/>
  <c r="AM32" i="1"/>
  <c r="AM136" i="1"/>
  <c r="AM27" i="1"/>
  <c r="AM124" i="1"/>
  <c r="AM50" i="1"/>
  <c r="AM57" i="1"/>
  <c r="AM71" i="1"/>
  <c r="AM93" i="1"/>
  <c r="AM138" i="1"/>
  <c r="AM183" i="1"/>
  <c r="AM193" i="1"/>
  <c r="AM150" i="1"/>
  <c r="AM30" i="1"/>
  <c r="AM156" i="1"/>
  <c r="AM29" i="1"/>
  <c r="AM41" i="1"/>
  <c r="AM20" i="1"/>
  <c r="AM102" i="1"/>
  <c r="AM94" i="1"/>
  <c r="AM35" i="1"/>
  <c r="AM187" i="1"/>
  <c r="AM184" i="1"/>
  <c r="AM113" i="1"/>
  <c r="AM79" i="1"/>
  <c r="AM140" i="1"/>
  <c r="AM53" i="1"/>
  <c r="AM34" i="1"/>
  <c r="AM33" i="1"/>
  <c r="AM36" i="1"/>
  <c r="AM139" i="1"/>
  <c r="AM199" i="1"/>
  <c r="AM161" i="1"/>
  <c r="AM97" i="1"/>
  <c r="AM135" i="1"/>
  <c r="AM75" i="1"/>
  <c r="AM200" i="1"/>
  <c r="AM202" i="1"/>
  <c r="AM40" i="1"/>
  <c r="AM46" i="1"/>
  <c r="AM166" i="1"/>
  <c r="AM73" i="1"/>
  <c r="AM99" i="1"/>
  <c r="AM44" i="1"/>
  <c r="AM149" i="1"/>
  <c r="AM201" i="1"/>
  <c r="AM15" i="1"/>
  <c r="AM54" i="1"/>
  <c r="AM67" i="1"/>
  <c r="AM142" i="1"/>
  <c r="AM12" i="1"/>
  <c r="AM185" i="1"/>
</calcChain>
</file>

<file path=xl/sharedStrings.xml><?xml version="1.0" encoding="utf-8"?>
<sst xmlns="http://schemas.openxmlformats.org/spreadsheetml/2006/main" count="2231" uniqueCount="304">
  <si>
    <t>FOR INFORMATIONAL PURPOSES ONLY</t>
  </si>
  <si>
    <t>VBP Scoring and Payment Calculations</t>
  </si>
  <si>
    <t>The quality payment program information below is for reporting and information purposes only.  Nursing facility provider reimbursement will not be based on these values.  SFY 2024 will not include at risk dollars related to quality.</t>
  </si>
  <si>
    <t>Using CMS Quality and PBJ Data Published in April 2023</t>
  </si>
  <si>
    <t>Quality Payment Period: July 1, 2023 - September 30, 2023</t>
  </si>
  <si>
    <t>QM Score 1</t>
  </si>
  <si>
    <t>QM Point 1</t>
  </si>
  <si>
    <t>QM Score 2</t>
  </si>
  <si>
    <t>QM Point 2</t>
  </si>
  <si>
    <t>QM Score 3</t>
  </si>
  <si>
    <t>QM Point 3</t>
  </si>
  <si>
    <t>QM Score 4</t>
  </si>
  <si>
    <t>QM Point 4</t>
  </si>
  <si>
    <t>QM Score 5</t>
  </si>
  <si>
    <t>QM Point 5</t>
  </si>
  <si>
    <t>QM Score 6</t>
  </si>
  <si>
    <t>QM Point 6</t>
  </si>
  <si>
    <t>QM Score 7</t>
  </si>
  <si>
    <t>QM Point 7</t>
  </si>
  <si>
    <t>*No Data Currently</t>
  </si>
  <si>
    <t>Quality Measure Point Scoring</t>
  </si>
  <si>
    <t>General Provider Information</t>
  </si>
  <si>
    <t>Program Eligibility Determiniation</t>
  </si>
  <si>
    <t>Adjusted Nurse Staffing HPRD</t>
  </si>
  <si>
    <t>High-Risk Residents w/ Pressure Ulcers</t>
  </si>
  <si>
    <t>Residents Who Lose Too Much Weight</t>
  </si>
  <si>
    <t>Antipsychotic Medications</t>
  </si>
  <si>
    <t>Pneumococcal Vaccine</t>
  </si>
  <si>
    <t>Seasonal Influenza Vaccine</t>
  </si>
  <si>
    <t>CORE-Q Performance</t>
  </si>
  <si>
    <t>Payment Calculation</t>
  </si>
  <si>
    <t>MCAID_ID</t>
  </si>
  <si>
    <t>Medicare Provider Num</t>
  </si>
  <si>
    <t>Facility Name</t>
  </si>
  <si>
    <t>Management Company</t>
  </si>
  <si>
    <t>Cost Report Year Begin</t>
  </si>
  <si>
    <t>Cost Report Year End</t>
  </si>
  <si>
    <t>Annualized Base Year Medicaid Days</t>
  </si>
  <si>
    <t>Special Focus Facility</t>
  </si>
  <si>
    <t>Special Focus Facility Candidate</t>
  </si>
  <si>
    <t>Abuse Icon</t>
  </si>
  <si>
    <t>Eligible for Program (Y/N)</t>
  </si>
  <si>
    <t>Raw Score</t>
  </si>
  <si>
    <t>Score Adjustment</t>
  </si>
  <si>
    <t>Final Adjusted Score</t>
  </si>
  <si>
    <t>Facility Tier</t>
  </si>
  <si>
    <t>Facility Points</t>
  </si>
  <si>
    <t>*Raw Score</t>
  </si>
  <si>
    <t>*Facility Tier</t>
  </si>
  <si>
    <t>*Facility Points</t>
  </si>
  <si>
    <t>Quality Incentive Score Totals</t>
  </si>
  <si>
    <t>Quality Incentive Score Totals after Threshold Applied</t>
  </si>
  <si>
    <t>Facility % of Maximum Quality Incentive Score</t>
  </si>
  <si>
    <t>Quality Adjusted  Medicaid Days (One Quarter)</t>
  </si>
  <si>
    <t>Percent of Quality Adjusted Total Medicaid Days (One Quarter)</t>
  </si>
  <si>
    <t>St. Joseph's Center</t>
  </si>
  <si>
    <t>Genesis Health Corp</t>
  </si>
  <si>
    <t>Windsor Health and Rehab Center</t>
  </si>
  <si>
    <t>None</t>
  </si>
  <si>
    <t>Crestfield Rehab Ctr &amp; Fenwood Manor</t>
  </si>
  <si>
    <t>Athena Health Care Associates</t>
  </si>
  <si>
    <t>Montowese Health &amp; Rehab. Ctr., Inc.</t>
  </si>
  <si>
    <t>Chesterfields Health Care Center</t>
  </si>
  <si>
    <t>Apple Health Care Inc.</t>
  </si>
  <si>
    <t>Glen Hill Center</t>
  </si>
  <si>
    <t>Carolton Chronic and Conv. Hospital</t>
  </si>
  <si>
    <t>Apple Rehab Farmington Valley</t>
  </si>
  <si>
    <t>Hewitt Health &amp; Rehabilitation Center, Inc.</t>
  </si>
  <si>
    <t>Skyview Rehab and Nursing</t>
  </si>
  <si>
    <t>Salmon Brook Rehab and Nursing</t>
  </si>
  <si>
    <t>Cassena Care of Stamford</t>
  </si>
  <si>
    <t xml:space="preserve">Cassena Care Consulting             </t>
  </si>
  <si>
    <t>7500 / 90795</t>
  </si>
  <si>
    <t>Avery Nursing Home 00/95</t>
  </si>
  <si>
    <t>Church Homes, Inc.</t>
  </si>
  <si>
    <t>Milford Health and Rehab. Center</t>
  </si>
  <si>
    <t>National Health Care, Inc.</t>
  </si>
  <si>
    <t>Saybrook Health Care Center</t>
  </si>
  <si>
    <t>Filosa, For Nursing and Rehab.</t>
  </si>
  <si>
    <t>Westview Health Care Center</t>
  </si>
  <si>
    <t>Norwich Sub-Acute and Nursing</t>
  </si>
  <si>
    <t>Hughes Health and Rehabilitation, Inc.</t>
  </si>
  <si>
    <t>Villa Maria Nursing &amp; Rehabilitation Inc.</t>
  </si>
  <si>
    <t>Frances Warde Towers</t>
  </si>
  <si>
    <t>Mercy Community Health</t>
  </si>
  <si>
    <t>Apple Rehab Middletown</t>
  </si>
  <si>
    <t>Torrington Center for Nursing &amp; Rehab</t>
  </si>
  <si>
    <t xml:space="preserve">RegalCare Management Group          </t>
  </si>
  <si>
    <t>Middlesex Health Care Center</t>
  </si>
  <si>
    <t>Hebrew Home</t>
  </si>
  <si>
    <t>Wolcott Hall Nursing Center, Inc</t>
  </si>
  <si>
    <t>Greentree Manor Nursing &amp; Rehab. Ctr</t>
  </si>
  <si>
    <t>Ryder Health Management</t>
  </si>
  <si>
    <t>Nathaniel Witherell</t>
  </si>
  <si>
    <t>Town of Greenwich</t>
  </si>
  <si>
    <t>Masonicare Health Center</t>
  </si>
  <si>
    <t>Masonicare</t>
  </si>
  <si>
    <t>Bloomfield Health Care Center, LLC</t>
  </si>
  <si>
    <t>Apple Rehab Guilford</t>
  </si>
  <si>
    <t>Middlebury Conv. Home, Inc.</t>
  </si>
  <si>
    <t>The Villa at Stamford</t>
  </si>
  <si>
    <t>New London Sub Acute and Rehab</t>
  </si>
  <si>
    <t>Cassena Care at Norwalk</t>
  </si>
  <si>
    <t>Bishop Wicke Health &amp; Rehab. Ctr.</t>
  </si>
  <si>
    <t>Apple Rehabilitation Watertown</t>
  </si>
  <si>
    <t>Grandview Rehabilitation and Healthcare Center</t>
  </si>
  <si>
    <t>Fox Hill Center</t>
  </si>
  <si>
    <t>Complete Care at Meriden Center LLC</t>
  </si>
  <si>
    <t>Complete Care Management LLC</t>
  </si>
  <si>
    <t>WV-Parkway Pavilion</t>
  </si>
  <si>
    <t xml:space="preserve">Wachusett Ventures, LLC             </t>
  </si>
  <si>
    <t>Harbor Village North Rehab and Nursing Center</t>
  </si>
  <si>
    <t>20164 / 520165</t>
  </si>
  <si>
    <t>Village Green of Bristol Rehab. and Health Center 64</t>
  </si>
  <si>
    <t>Southport Center for Nursing &amp; Rehab</t>
  </si>
  <si>
    <t>West Haven Center for Nursing &amp; Rehab</t>
  </si>
  <si>
    <t>Geer Nursing and Rehab. Center</t>
  </si>
  <si>
    <t>Village Crest Center for Health &amp; Rehabilitation</t>
  </si>
  <si>
    <t>20156 / 520157</t>
  </si>
  <si>
    <t>Waterbury Gardens Nursing and Rehab 56</t>
  </si>
  <si>
    <t xml:space="preserve">Priority HealthCare Group LLC       </t>
  </si>
  <si>
    <t>Apple Rehab of Rocky Hill</t>
  </si>
  <si>
    <t>Golden Hill Rehab Pavilion</t>
  </si>
  <si>
    <t xml:space="preserve">Traditions Senior Management        </t>
  </si>
  <si>
    <t>Portland Care and Rehab. Center, Inc.</t>
  </si>
  <si>
    <t>McLean Health Center</t>
  </si>
  <si>
    <t>Waterbury Center for Nursing &amp; Rehab</t>
  </si>
  <si>
    <t>The Pines at Bristol</t>
  </si>
  <si>
    <t>Cheshire Regional Rehab Center</t>
  </si>
  <si>
    <t>Arden House</t>
  </si>
  <si>
    <t>Ledgecrest Health Care Center, Inc</t>
  </si>
  <si>
    <t>Apple Rehab Colchester</t>
  </si>
  <si>
    <t>Cobalt Lodge Health Care &amp; Rehab. Ctr</t>
  </si>
  <si>
    <t>The Guilford House, LLC</t>
  </si>
  <si>
    <t>9365 / 91777</t>
  </si>
  <si>
    <t>Noble Horizons 65/77</t>
  </si>
  <si>
    <t>Kimberly Hall South Center</t>
  </si>
  <si>
    <t>Maple View Center for Health and Rehabilitation</t>
  </si>
  <si>
    <t>Complete Care at Glendale Center LLC</t>
  </si>
  <si>
    <t>River Glen Health Care Center</t>
  </si>
  <si>
    <t>HealthBridge Management Co</t>
  </si>
  <si>
    <t>Pierce Memorial Baptist Home, Inc.</t>
  </si>
  <si>
    <t>Avon Health Center</t>
  </si>
  <si>
    <t>Whitney Rehabilitation Care Center</t>
  </si>
  <si>
    <t>Park Place Health Center</t>
  </si>
  <si>
    <t xml:space="preserve">iCare Health Network                </t>
  </si>
  <si>
    <t>Farmington Care Center</t>
  </si>
  <si>
    <t>Westside Care Center</t>
  </si>
  <si>
    <t>Complete Care at Harrington Court LLC</t>
  </si>
  <si>
    <t>Riverside Health and Rehabilitation Center</t>
  </si>
  <si>
    <t>Douglas Manor</t>
  </si>
  <si>
    <t>Regency House Nursing and Rehabilitation Center</t>
  </si>
  <si>
    <t>Autumn Lake Healthcare at Cromwell LLC</t>
  </si>
  <si>
    <t xml:space="preserve">Autum Lake Healthcare               </t>
  </si>
  <si>
    <t>Touchpoints at Bloomfield</t>
  </si>
  <si>
    <t>Elim Park Baptist Home</t>
  </si>
  <si>
    <t>9555 / 49553</t>
  </si>
  <si>
    <t>Trinity Hill Care Center, LLC 55</t>
  </si>
  <si>
    <t>Complete Care at Groton Regency LLC</t>
  </si>
  <si>
    <t>Mystic Manor, Inc.</t>
  </si>
  <si>
    <t>Saint Joseph's Residence</t>
  </si>
  <si>
    <t>Western Rehabilitation Care Center</t>
  </si>
  <si>
    <t>Grimes Center</t>
  </si>
  <si>
    <t>West Hartford Health &amp; Rehab. Center</t>
  </si>
  <si>
    <t>Kimberly Hall North</t>
  </si>
  <si>
    <t>Newington Rapid Recovey Rehab Center</t>
  </si>
  <si>
    <t>Fairview, Inc.</t>
  </si>
  <si>
    <t>Whitney Center</t>
  </si>
  <si>
    <t>Autumn Lake Healthcare at New Britain LLC</t>
  </si>
  <si>
    <t>Jefferson House</t>
  </si>
  <si>
    <t>Whispering Pines Rehabilitation and Nursing Center</t>
  </si>
  <si>
    <t xml:space="preserve">WP Management LLC                   </t>
  </si>
  <si>
    <t>Miller Memorial Community, Inc.</t>
  </si>
  <si>
    <t>ARK Healthcare &amp; Rehabilitation at Branford Hills</t>
  </si>
  <si>
    <t>Chelsea Place Care Center</t>
  </si>
  <si>
    <t>Apple Rehab Shelton Lakes</t>
  </si>
  <si>
    <t>Pilgrim Manor</t>
  </si>
  <si>
    <t>Covenant Retirement Communities</t>
  </si>
  <si>
    <t>10298 / 91793</t>
  </si>
  <si>
    <t>Chestelm Health Care 98/93</t>
  </si>
  <si>
    <t>Greenwich Woods Rehabilitation</t>
  </si>
  <si>
    <t xml:space="preserve">Moshe Bernstein and Mordi Blass     </t>
  </si>
  <si>
    <t>Colonial Health &amp; Rehab Center of Plainfield, LLC</t>
  </si>
  <si>
    <t>Wadsworth Glen Health Care &amp; Rehab Ctr</t>
  </si>
  <si>
    <t>Gladeview Health Care Center</t>
  </si>
  <si>
    <t>Touchpoints at Manchester</t>
  </si>
  <si>
    <t>Glastonbury Health Care Center</t>
  </si>
  <si>
    <t>Wilton Meadows Health Care Center</t>
  </si>
  <si>
    <t>TransCon Builders, Inc.</t>
  </si>
  <si>
    <t>20347 / 95077</t>
  </si>
  <si>
    <t>Litchfield Woods Health Care Ctr. 47/77</t>
  </si>
  <si>
    <t>St. Camillus Stamford OPCO LLC</t>
  </si>
  <si>
    <t>ARK Health Care Management</t>
  </si>
  <si>
    <t>Saint Joseph's Living Center</t>
  </si>
  <si>
    <t>Cambridge Health and Rehabilitation Center</t>
  </si>
  <si>
    <t>Bayview Health Care Center</t>
  </si>
  <si>
    <t>Mary Wade Home, Inc., The</t>
  </si>
  <si>
    <t>Evergreen Health Care Center</t>
  </si>
  <si>
    <t>Apple Rehab Mystic</t>
  </si>
  <si>
    <t>Ingraham Manor</t>
  </si>
  <si>
    <t>Ludlowe Center</t>
  </si>
  <si>
    <t>The Willows</t>
  </si>
  <si>
    <t>Valerie Manor</t>
  </si>
  <si>
    <t>Manchester Manor, Inc.</t>
  </si>
  <si>
    <t>Vernon Manor Health Care Center</t>
  </si>
  <si>
    <t>Beechwood</t>
  </si>
  <si>
    <t>Southington Care Center</t>
  </si>
  <si>
    <t xml:space="preserve">Hartford HealthCare Senior Services </t>
  </si>
  <si>
    <t>Silver Springs Care Center</t>
  </si>
  <si>
    <t>Governors House Simsbury OPCO, LLC</t>
  </si>
  <si>
    <t>Lord Chamberlain Nursing &amp; Rehabilitation  Ctr.</t>
  </si>
  <si>
    <t>Watertown Convalarium</t>
  </si>
  <si>
    <t>Pendleton Health &amp; Rehab. Center</t>
  </si>
  <si>
    <t>SavaSeniorCare Administrative Sevice</t>
  </si>
  <si>
    <t>Jerome Home, The</t>
  </si>
  <si>
    <t>Coccomo Memorial Health Center</t>
  </si>
  <si>
    <t>Suffield House, The</t>
  </si>
  <si>
    <t>Advanced Nursing and Rehab</t>
  </si>
  <si>
    <t>Cook Willow Health &amp; Rehab Center</t>
  </si>
  <si>
    <t>Sheriden Woods Health Care Center</t>
  </si>
  <si>
    <t>Abbott Terrace Health Center</t>
  </si>
  <si>
    <t>10231 / 95283</t>
  </si>
  <si>
    <t>Connecticut Baptist Homes 31/83</t>
  </si>
  <si>
    <t>Jewish Senior Services</t>
  </si>
  <si>
    <t>Saint John Paul II Center</t>
  </si>
  <si>
    <t>Newtown Rehabilitation &amp; Health Care</t>
  </si>
  <si>
    <t>Notre Dame Conv. Home, Inc.</t>
  </si>
  <si>
    <t>Bickford Health Care Center</t>
  </si>
  <si>
    <t>Sommerset Health Care</t>
  </si>
  <si>
    <t>Fresh River Healthcare</t>
  </si>
  <si>
    <t>Waveny Care Center</t>
  </si>
  <si>
    <t>Curtis Home/St. Elizabeth Center</t>
  </si>
  <si>
    <t>Hamden Rehab. and Health Care Center</t>
  </si>
  <si>
    <t>20800 / 95225</t>
  </si>
  <si>
    <t>Athena Meadowbrook LLC 00/25</t>
  </si>
  <si>
    <t>Gardner Heights Health Care Center, Inc.</t>
  </si>
  <si>
    <t>Lutheran Home of Southbury, Inc.</t>
  </si>
  <si>
    <t xml:space="preserve">Sheehan Health Group, LLC           </t>
  </si>
  <si>
    <t>Cheshire House Health Care Fac &amp; Rehab</t>
  </si>
  <si>
    <t>Monsignor Bojnowski Manor</t>
  </si>
  <si>
    <t>Bride Brook Health &amp; Rehab. Center</t>
  </si>
  <si>
    <t>West River Rehab Center</t>
  </si>
  <si>
    <t>LiveWell Connecticut</t>
  </si>
  <si>
    <t>Sharon Health Care Center</t>
  </si>
  <si>
    <t>Apple Rehab Cromwell</t>
  </si>
  <si>
    <t>Water's Edge Center for Health &amp; Rehab.</t>
  </si>
  <si>
    <t>Woodlake at Tolland Nursing &amp; Rehab</t>
  </si>
  <si>
    <t>Seabury Health Center</t>
  </si>
  <si>
    <t>Marlborough Health &amp; Rehab. Center</t>
  </si>
  <si>
    <t>Shady Knoll Health Center, Inc</t>
  </si>
  <si>
    <t>Autumn Lake Healthcare at Norwalk LLC</t>
  </si>
  <si>
    <t>Apple Rehab Avon</t>
  </si>
  <si>
    <t>Apple Rehab Laurel Woods</t>
  </si>
  <si>
    <t>Beacon Brook Health Center</t>
  </si>
  <si>
    <t>Bel-Air Manor</t>
  </si>
  <si>
    <t>Long Ridge Post-Acute Care</t>
  </si>
  <si>
    <t>Laurel Ridge Health Care Center</t>
  </si>
  <si>
    <t>Cherry Brook Health Care Center</t>
  </si>
  <si>
    <t>New Haven Center for Nursing &amp; Rehab</t>
  </si>
  <si>
    <t>Bethel Health Care/The Cascades (RCH)</t>
  </si>
  <si>
    <t>Mansfield Center for Nursing &amp; Rehab</t>
  </si>
  <si>
    <t>Apple Rehab West Haven</t>
  </si>
  <si>
    <t>Maefair Health Care Center, Inc</t>
  </si>
  <si>
    <t>Madison House</t>
  </si>
  <si>
    <t>The Reservoir</t>
  </si>
  <si>
    <t>Leeway LLC</t>
  </si>
  <si>
    <t>Aaron Manor Nursing and Rehab. Ctr</t>
  </si>
  <si>
    <t>Matulaitis Nursing Home</t>
  </si>
  <si>
    <t>Northbridge Health Care Center</t>
  </si>
  <si>
    <t>Hancock Hall</t>
  </si>
  <si>
    <t>Countryside Manor</t>
  </si>
  <si>
    <t>New Milford Rehab LLC</t>
  </si>
  <si>
    <t>Autumn Lake Healthcare at Bucks Hill LLC</t>
  </si>
  <si>
    <t>Amberwoods of Farmington</t>
  </si>
  <si>
    <t>The Summit at Plantsville</t>
  </si>
  <si>
    <t>JACC Healthcare Center of Danielson LLC</t>
  </si>
  <si>
    <t xml:space="preserve">JACC Healthcare Group LLC           </t>
  </si>
  <si>
    <t>JACC Healthcare Center of Windham LLC</t>
  </si>
  <si>
    <t>Twin Maples Healthcare, Inc.</t>
  </si>
  <si>
    <t>Mattatuck Health Care Facility, Inc.</t>
  </si>
  <si>
    <t>Orange Health Care Center</t>
  </si>
  <si>
    <t>Touchpoints at Chestnut</t>
  </si>
  <si>
    <t>Apple Rehab Uncasville</t>
  </si>
  <si>
    <t>Bradley Home &amp; Pavilion</t>
  </si>
  <si>
    <t>SecureCare Options LLC</t>
  </si>
  <si>
    <t>Sum</t>
  </si>
  <si>
    <t>Facilities Not Included due to Temporary Closure</t>
  </si>
  <si>
    <t>Wolcott View Manor</t>
  </si>
  <si>
    <t>Notes:</t>
  </si>
  <si>
    <t>(1): Facilities with cohabitated special care units (SLTC/AIDS) have annualized Medicaid days combined for both units in the information above.  The underlying quality data is representative of the entity as a whole, and as such Medicaid days are also reflective of this.  Facilities with CCNH and RHNS beds are also combined for the above reporting.</t>
  </si>
  <si>
    <t>(2): Medicaid days are generally derived from 2022 Medicaid cost reports unless otherwise noted.</t>
  </si>
  <si>
    <t>Connecticut Department of Social Services</t>
  </si>
  <si>
    <t>Value Based Purchasing Program Development</t>
  </si>
  <si>
    <t>N</t>
  </si>
  <si>
    <t>Y</t>
  </si>
  <si>
    <t>Tier 5</t>
  </si>
  <si>
    <t>Tier 4</t>
  </si>
  <si>
    <t>Tier 3</t>
  </si>
  <si>
    <t>Tier 1</t>
  </si>
  <si>
    <t>Tier 2</t>
  </si>
  <si>
    <t>Tier 6</t>
  </si>
  <si>
    <t>Not Eligible</t>
  </si>
  <si>
    <t>0.00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</si>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</sst>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5" formatCode="_(* #,##0_);_(* \(#,##0\);_(* &quot;-&quot;??_);_(@_)"/>
    <numFmt numFmtId="166" formatCode="_(&quot;$&quot;* #,##0_);_(&quot;$&quot;* \(#,##0\);_(&quot;$&quot;* &quot;-&quot;??_);_(@_)"/>
    <numFmt numFmtId="167" formatCode="_(* #,##0.0000_);_(* \(#,##0.0000\);_(* &quot;-&quot;??_);_(@_)"/>
    <numFmt numFmtId="168"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i/>
      <sz val="11"/>
      <color rgb="FFFF0000"/>
      <name val="Calibri"/>
      <family val="2"/>
      <scheme val="minor"/>
    </font>
    <font>
      <i/>
      <sz val="11"/>
      <color theme="1"/>
      <name val="Calibri"/>
      <family val="2"/>
      <scheme val="minor"/>
    </font>
    <font>
      <b/>
      <sz val="12"/>
      <color theme="1"/>
      <name val="Calibri"/>
      <family val="2"/>
      <scheme val="minor"/>
    </font>
    <font>
      <i/>
      <sz val="11"/>
      <color rgb="FFFF0000"/>
      <name val="Calibri"/>
      <family val="2"/>
      <scheme val="min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7AC1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9CC5CA"/>
        <bgColor indexed="64"/>
      </patternFill>
    </fill>
    <fill>
      <patternFill patternType="solid">
        <fgColor rgb="FF38939B"/>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2" fontId="0" fillId="0" borderId="0" xfId="0" applyNumberFormat="1" applyAlignment="1">
      <alignment horizontal="center"/>
    </xf>
    <xf numFmtId="0" fontId="5" fillId="0" borderId="0" xfId="0" applyFont="1" applyBorder="1"/>
    <xf numFmtId="0" fontId="6" fillId="0" borderId="0" xfId="0" applyFont="1" applyBorder="1" applyAlignment="1">
      <alignment wrapText="1"/>
    </xf>
    <xf numFmtId="0" fontId="0" fillId="0" borderId="0" xfId="0" applyBorder="1" applyAlignment="1">
      <alignment wrapText="1"/>
    </xf>
    <xf numFmtId="0" fontId="7" fillId="0" borderId="0" xfId="0" applyFont="1" applyAlignment="1">
      <alignmen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0" borderId="0" xfId="0" applyFont="1" applyAlignment="1">
      <alignment horizontal="left" vertical="center"/>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 fillId="0" borderId="0" xfId="0" applyFont="1" applyAlignment="1">
      <alignment horizontal="left"/>
    </xf>
    <xf numFmtId="2" fontId="3" fillId="0" borderId="0" xfId="0" applyNumberFormat="1" applyFont="1" applyAlignment="1">
      <alignment horizontal="left"/>
    </xf>
    <xf numFmtId="0" fontId="3" fillId="0" borderId="0" xfId="0" applyFont="1" applyAlignment="1">
      <alignment horizontal="center"/>
    </xf>
    <xf numFmtId="2" fontId="3" fillId="0" borderId="0" xfId="0" applyNumberFormat="1" applyFont="1" applyAlignment="1">
      <alignment horizontal="center"/>
    </xf>
    <xf numFmtId="0" fontId="2" fillId="2" borderId="9" xfId="0" applyFont="1" applyFill="1" applyBorder="1" applyAlignment="1">
      <alignment horizontal="centerContinuous"/>
    </xf>
    <xf numFmtId="0" fontId="2" fillId="2" borderId="10" xfId="0" applyFont="1" applyFill="1" applyBorder="1" applyAlignment="1">
      <alignment horizontal="centerContinuous"/>
    </xf>
    <xf numFmtId="2" fontId="2" fillId="2" borderId="10" xfId="0" applyNumberFormat="1" applyFont="1" applyFill="1" applyBorder="1" applyAlignment="1">
      <alignment horizontal="centerContinuous"/>
    </xf>
    <xf numFmtId="2" fontId="2" fillId="2" borderId="11" xfId="0" applyNumberFormat="1" applyFont="1" applyFill="1" applyBorder="1" applyAlignment="1">
      <alignment horizontal="centerContinuous"/>
    </xf>
    <xf numFmtId="0" fontId="2" fillId="0" borderId="7" xfId="0" applyFont="1" applyBorder="1"/>
    <xf numFmtId="0" fontId="2" fillId="0" borderId="0" xfId="0" applyFont="1" applyAlignment="1">
      <alignment horizontal="right"/>
    </xf>
    <xf numFmtId="0" fontId="2" fillId="2" borderId="9" xfId="0" applyFont="1"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horizontal="left" vertical="center"/>
    </xf>
    <xf numFmtId="0" fontId="2" fillId="2" borderId="11" xfId="0" applyFont="1" applyFill="1" applyBorder="1" applyAlignment="1">
      <alignment horizontal="right" vertical="center"/>
    </xf>
    <xf numFmtId="9" fontId="2" fillId="2" borderId="9" xfId="3" applyFont="1" applyFill="1" applyBorder="1" applyAlignment="1">
      <alignment horizontal="left" vertical="center"/>
    </xf>
    <xf numFmtId="9" fontId="2" fillId="2" borderId="10" xfId="3" applyFont="1" applyFill="1" applyBorder="1" applyAlignment="1">
      <alignment horizontal="right" vertical="center"/>
    </xf>
    <xf numFmtId="0" fontId="0" fillId="2" borderId="10" xfId="0" applyFill="1" applyBorder="1"/>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10" xfId="0" applyBorder="1"/>
    <xf numFmtId="0" fontId="0" fillId="0" borderId="11" xfId="0" applyBorder="1"/>
    <xf numFmtId="0" fontId="0" fillId="2" borderId="10" xfId="0" applyFill="1" applyBorder="1" applyAlignment="1">
      <alignment horizontal="centerContinuous"/>
    </xf>
    <xf numFmtId="0" fontId="0" fillId="2" borderId="11" xfId="0" applyFill="1" applyBorder="1" applyAlignment="1">
      <alignment horizontal="centerContinuous"/>
    </xf>
    <xf numFmtId="0" fontId="2" fillId="3" borderId="9" xfId="0" applyNumberFormat="1" applyFont="1" applyFill="1" applyBorder="1" applyAlignment="1">
      <alignment horizontal="center" wrapText="1"/>
    </xf>
    <xf numFmtId="0" fontId="2" fillId="3" borderId="10" xfId="0" applyNumberFormat="1" applyFont="1" applyFill="1" applyBorder="1" applyAlignment="1">
      <alignment horizontal="center" wrapText="1"/>
    </xf>
    <xf numFmtId="0" fontId="2" fillId="4" borderId="10" xfId="0" applyNumberFormat="1" applyFont="1" applyFill="1" applyBorder="1" applyAlignment="1">
      <alignment horizontal="center" wrapText="1"/>
    </xf>
    <xf numFmtId="0" fontId="2" fillId="5" borderId="9" xfId="0" applyFont="1" applyFill="1" applyBorder="1" applyAlignment="1" applyProtection="1">
      <alignment horizontal="center" vertical="center" wrapText="1"/>
    </xf>
    <xf numFmtId="0" fontId="2" fillId="7" borderId="10" xfId="0" applyNumberFormat="1" applyFont="1" applyFill="1" applyBorder="1" applyAlignment="1">
      <alignment horizontal="center" wrapText="1"/>
    </xf>
    <xf numFmtId="0" fontId="0" fillId="0" borderId="0" xfId="0" applyNumberFormat="1" applyAlignment="1">
      <alignment horizontal="center" vertical="center"/>
    </xf>
    <xf numFmtId="14" fontId="0" fillId="0" borderId="0" xfId="0" applyNumberFormat="1" applyFill="1" applyAlignment="1">
      <alignment horizontal="center" vertical="center"/>
    </xf>
    <xf numFmtId="0" fontId="2" fillId="0" borderId="0" xfId="0" applyFont="1"/>
    <xf numFmtId="165" fontId="0" fillId="0" borderId="0" xfId="0" applyNumberFormat="1"/>
    <xf numFmtId="165" fontId="2" fillId="0" borderId="0" xfId="0" applyNumberFormat="1" applyFont="1"/>
    <xf numFmtId="165" fontId="0" fillId="0" borderId="0" xfId="1" applyNumberFormat="1" applyFont="1" applyFill="1" applyAlignment="1">
      <alignment horizontal="left" vertical="center"/>
    </xf>
    <xf numFmtId="166" fontId="0" fillId="0" borderId="0" xfId="2" applyNumberFormat="1" applyFont="1" applyFill="1" applyAlignment="1">
      <alignment horizontal="center" vertical="center"/>
    </xf>
    <xf numFmtId="165" fontId="0" fillId="0" borderId="0" xfId="1" applyNumberFormat="1" applyFont="1" applyFill="1" applyAlignment="1">
      <alignment horizontal="center"/>
    </xf>
    <xf numFmtId="167" fontId="0" fillId="0" borderId="0" xfId="1" applyNumberFormat="1" applyFont="1" applyFill="1" applyAlignment="1">
      <alignment horizontal="center"/>
    </xf>
    <xf numFmtId="10" fontId="0" fillId="0" borderId="0" xfId="3" applyNumberFormat="1" applyFont="1" applyFill="1" applyAlignment="1">
      <alignment horizontal="center"/>
    </xf>
    <xf numFmtId="2" fontId="0" fillId="0" borderId="0" xfId="1" applyNumberFormat="1" applyFont="1" applyFill="1" applyAlignment="1">
      <alignment horizontal="center"/>
    </xf>
    <xf numFmtId="0" fontId="0" fillId="0" borderId="0" xfId="0" applyFill="1" applyAlignment="1">
      <alignment horizontal="center"/>
    </xf>
    <xf numFmtId="43" fontId="0" fillId="0" borderId="0" xfId="0" applyNumberFormat="1" applyFill="1"/>
    <xf numFmtId="10" fontId="0" fillId="0" borderId="0" xfId="3" applyNumberFormat="1" applyFont="1" applyFill="1"/>
    <xf numFmtId="165" fontId="0" fillId="0" borderId="0" xfId="1" applyNumberFormat="1" applyFont="1" applyFill="1"/>
    <xf numFmtId="168" fontId="0" fillId="0" borderId="0" xfId="3" applyNumberFormat="1" applyFont="1" applyFill="1"/>
    <xf numFmtId="0" fontId="9"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center" vertical="center"/>
    </xf>
    <xf numFmtId="0" fontId="2" fillId="6" borderId="9"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2" fontId="2" fillId="6" borderId="10" xfId="0" applyNumberFormat="1" applyFont="1" applyFill="1" applyBorder="1" applyAlignment="1" applyProtection="1">
      <alignment horizontal="center" vertical="center" wrapText="1"/>
    </xf>
    <xf numFmtId="2" fontId="2" fillId="6" borderId="11" xfId="0" applyNumberFormat="1" applyFont="1" applyFill="1" applyBorder="1" applyAlignment="1" applyProtection="1">
      <alignment horizontal="center" vertical="center" wrapText="1"/>
    </xf>
    <xf numFmtId="0" fontId="2" fillId="5" borderId="10" xfId="0" applyNumberFormat="1" applyFont="1" applyFill="1" applyBorder="1" applyAlignment="1">
      <alignment horizontal="center" wrapText="1"/>
    </xf>
    <xf numFmtId="0" fontId="2" fillId="7" borderId="11" xfId="0" applyNumberFormat="1" applyFont="1" applyFill="1" applyBorder="1" applyAlignment="1">
      <alignment horizontal="center" wrapText="1"/>
    </xf>
    <xf numFmtId="0" fontId="0" fillId="0" borderId="4"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14" fontId="0" fillId="0" borderId="0" xfId="0" applyNumberFormat="1" applyFill="1" applyBorder="1" applyAlignment="1">
      <alignment horizontal="center" vertical="center"/>
    </xf>
    <xf numFmtId="165" fontId="0" fillId="0" borderId="0" xfId="1" applyNumberFormat="1" applyFont="1" applyBorder="1" applyAlignment="1">
      <alignment horizontal="left" vertical="center"/>
    </xf>
    <xf numFmtId="166" fontId="0" fillId="0" borderId="0" xfId="2" applyNumberFormat="1" applyFont="1" applyBorder="1" applyAlignment="1">
      <alignment horizontal="center" vertical="center"/>
    </xf>
    <xf numFmtId="165" fontId="0" fillId="0" borderId="0" xfId="1" applyNumberFormat="1" applyFont="1" applyBorder="1" applyAlignment="1">
      <alignment horizontal="center"/>
    </xf>
    <xf numFmtId="167" fontId="0" fillId="0" borderId="0" xfId="1" applyNumberFormat="1" applyFont="1" applyBorder="1" applyAlignment="1">
      <alignment horizontal="center"/>
    </xf>
    <xf numFmtId="10" fontId="0" fillId="0" borderId="0" xfId="3" applyNumberFormat="1" applyFont="1" applyBorder="1" applyAlignment="1">
      <alignment horizontal="center"/>
    </xf>
    <xf numFmtId="2" fontId="0" fillId="0" borderId="0" xfId="1" applyNumberFormat="1" applyFont="1" applyBorder="1" applyAlignment="1">
      <alignment horizontal="center"/>
    </xf>
    <xf numFmtId="0" fontId="0" fillId="0" borderId="0" xfId="0" applyBorder="1" applyAlignment="1">
      <alignment horizontal="center"/>
    </xf>
    <xf numFmtId="43" fontId="0" fillId="0" borderId="0" xfId="0" applyNumberFormat="1" applyBorder="1"/>
    <xf numFmtId="10" fontId="0" fillId="0" borderId="0" xfId="3" applyNumberFormat="1" applyFont="1" applyBorder="1"/>
    <xf numFmtId="165" fontId="0" fillId="0" borderId="0" xfId="1" applyNumberFormat="1" applyFont="1" applyBorder="1"/>
    <xf numFmtId="168" fontId="0" fillId="0" borderId="5" xfId="3" applyNumberFormat="1" applyFont="1" applyBorder="1"/>
    <xf numFmtId="0" fontId="0" fillId="2" borderId="4" xfId="0" applyNumberForma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14" fontId="0" fillId="2" borderId="0" xfId="0" applyNumberFormat="1" applyFill="1" applyBorder="1" applyAlignment="1">
      <alignment horizontal="center" vertical="center"/>
    </xf>
    <xf numFmtId="165" fontId="0" fillId="2" borderId="0" xfId="1" applyNumberFormat="1" applyFont="1" applyFill="1" applyBorder="1" applyAlignment="1">
      <alignment horizontal="left" vertical="center"/>
    </xf>
    <xf numFmtId="166" fontId="0" fillId="2" borderId="0" xfId="2" applyNumberFormat="1" applyFont="1" applyFill="1" applyBorder="1" applyAlignment="1">
      <alignment horizontal="center" vertical="center"/>
    </xf>
    <xf numFmtId="165" fontId="0" fillId="2" borderId="0" xfId="1" applyNumberFormat="1" applyFont="1" applyFill="1" applyBorder="1" applyAlignment="1">
      <alignment horizontal="center"/>
    </xf>
    <xf numFmtId="167" fontId="0" fillId="2" borderId="0" xfId="1" applyNumberFormat="1" applyFont="1" applyFill="1" applyBorder="1" applyAlignment="1">
      <alignment horizontal="center"/>
    </xf>
    <xf numFmtId="10" fontId="0" fillId="2" borderId="0" xfId="3" applyNumberFormat="1" applyFont="1" applyFill="1" applyBorder="1" applyAlignment="1">
      <alignment horizontal="center"/>
    </xf>
    <xf numFmtId="2" fontId="0" fillId="2" borderId="0" xfId="1" applyNumberFormat="1" applyFont="1" applyFill="1" applyBorder="1" applyAlignment="1">
      <alignment horizontal="center"/>
    </xf>
    <xf numFmtId="0" fontId="0" fillId="2" borderId="0" xfId="0" applyFill="1" applyBorder="1" applyAlignment="1">
      <alignment horizontal="center"/>
    </xf>
    <xf numFmtId="43" fontId="0" fillId="2" borderId="0" xfId="0" applyNumberFormat="1" applyFill="1" applyBorder="1"/>
    <xf numFmtId="10" fontId="0" fillId="2" borderId="0" xfId="3" applyNumberFormat="1" applyFont="1" applyFill="1" applyBorder="1"/>
    <xf numFmtId="165" fontId="0" fillId="2" borderId="0" xfId="1" applyNumberFormat="1" applyFont="1" applyFill="1" applyBorder="1"/>
    <xf numFmtId="168" fontId="0" fillId="2" borderId="5" xfId="3" applyNumberFormat="1" applyFont="1" applyFill="1" applyBorder="1"/>
    <xf numFmtId="0" fontId="0" fillId="2" borderId="6" xfId="0" applyNumberFormat="1"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xf>
    <xf numFmtId="14" fontId="0" fillId="2" borderId="7" xfId="0" applyNumberFormat="1" applyFill="1" applyBorder="1" applyAlignment="1">
      <alignment horizontal="center" vertical="center"/>
    </xf>
    <xf numFmtId="165" fontId="0" fillId="2" borderId="7" xfId="1" applyNumberFormat="1" applyFont="1" applyFill="1" applyBorder="1" applyAlignment="1">
      <alignment horizontal="left" vertical="center"/>
    </xf>
    <xf numFmtId="166" fontId="0" fillId="2" borderId="7" xfId="2" applyNumberFormat="1" applyFont="1" applyFill="1" applyBorder="1" applyAlignment="1">
      <alignment horizontal="center" vertical="center"/>
    </xf>
    <xf numFmtId="165" fontId="0" fillId="2" borderId="7" xfId="1" applyNumberFormat="1" applyFont="1" applyFill="1" applyBorder="1" applyAlignment="1">
      <alignment horizontal="center"/>
    </xf>
    <xf numFmtId="167" fontId="0" fillId="2" borderId="7" xfId="1" applyNumberFormat="1" applyFont="1" applyFill="1" applyBorder="1" applyAlignment="1">
      <alignment horizontal="center"/>
    </xf>
    <xf numFmtId="10" fontId="0" fillId="2" borderId="7" xfId="3" applyNumberFormat="1" applyFont="1" applyFill="1" applyBorder="1" applyAlignment="1">
      <alignment horizontal="center"/>
    </xf>
    <xf numFmtId="2" fontId="0" fillId="2" borderId="7" xfId="1" applyNumberFormat="1" applyFont="1" applyFill="1" applyBorder="1" applyAlignment="1">
      <alignment horizontal="center"/>
    </xf>
    <xf numFmtId="0" fontId="0" fillId="2" borderId="7" xfId="0" applyFill="1" applyBorder="1" applyAlignment="1">
      <alignment horizontal="center"/>
    </xf>
    <xf numFmtId="43" fontId="0" fillId="2" borderId="7" xfId="0" applyNumberFormat="1" applyFill="1" applyBorder="1"/>
    <xf numFmtId="10" fontId="0" fillId="2" borderId="7" xfId="3" applyNumberFormat="1" applyFont="1" applyFill="1" applyBorder="1"/>
    <xf numFmtId="165" fontId="0" fillId="2" borderId="7" xfId="1" applyNumberFormat="1" applyFont="1" applyFill="1" applyBorder="1"/>
    <xf numFmtId="168" fontId="0" fillId="2" borderId="8" xfId="3" applyNumberFormat="1" applyFont="1" applyFill="1" applyBorder="1"/>
    <xf numFmtId="165" fontId="0" fillId="0" borderId="0" xfId="0" applyNumberFormat="1" applyAlignment="1">
      <alignment horizontal="lef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T%20Quality%20Program%20Model%20v1.1%20202309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y Report"/>
      <sheetName val="Parameters"/>
      <sheetName val="Scoring &amp; Payment"/>
      <sheetName val="CheckSum"/>
      <sheetName val="Chain Analysis"/>
      <sheetName val="Data Visuals"/>
      <sheetName val="CT Prov Info 4-23"/>
      <sheetName val="CT QM 4-23"/>
      <sheetName val="Medicaid Rates"/>
      <sheetName val="Case Mix Rate Model"/>
      <sheetName val="CY 2022 Days"/>
      <sheetName val="National-State Avg. History"/>
      <sheetName val="Adjst Total Nurse Staffing Hrs"/>
      <sheetName val="NH_ProviderInfo_Apr2023"/>
      <sheetName val="CT Prov info 2-23"/>
      <sheetName val="Provider Crosswalk"/>
    </sheetNames>
    <sheetDataSet>
      <sheetData sheetId="0">
        <row r="1">
          <cell r="T1">
            <v>8046363</v>
          </cell>
        </row>
        <row r="5">
          <cell r="E5">
            <v>8046363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A1:AM214"/>
  <sheetViews>
    <sheetView tabSelected="1" workbookViewId="0"/>
  </sheetViews>
  <sheetFormatPr defaultRowHeight="15" x14ac:dyDescent="0.25"/>
  <cols>
    <col min="1" max="1" width="16.140625" style="1" customWidth="1"/>
    <col min="2" max="2" width="22.42578125" style="1" bestFit="1" customWidth="1"/>
    <col min="3" max="3" width="56.7109375" style="3" bestFit="1" customWidth="1"/>
    <col min="4" max="4" width="37.5703125" style="3" customWidth="1"/>
    <col min="5" max="10" width="15" style="3" customWidth="1"/>
    <col min="11" max="11" width="13" customWidth="1"/>
    <col min="12" max="12" width="9.140625" style="4" customWidth="1"/>
    <col min="13" max="13" width="11.140625" style="4" customWidth="1"/>
    <col min="14" max="14" width="9.140625" style="4" customWidth="1"/>
    <col min="15" max="15" width="12.5703125" style="5" customWidth="1"/>
    <col min="16" max="16" width="9.140625" style="5" customWidth="1"/>
    <col min="17" max="17" width="10.85546875" style="4" customWidth="1"/>
    <col min="18" max="18" width="12.5703125" style="5" customWidth="1"/>
    <col min="19" max="19" width="9.7109375" style="5" customWidth="1"/>
    <col min="20" max="20" width="9.140625" style="4"/>
    <col min="21" max="21" width="12.5703125" style="5" customWidth="1"/>
    <col min="22" max="22" width="9.140625" style="5"/>
    <col min="23" max="23" width="9.140625" style="4"/>
    <col min="24" max="24" width="12.5703125" style="5" customWidth="1"/>
    <col min="25" max="25" width="9.140625" style="5"/>
    <col min="26" max="26" width="9.140625" style="4"/>
    <col min="27" max="27" width="12.5703125" style="5" customWidth="1"/>
    <col min="28" max="28" width="9.140625" style="5"/>
    <col min="29" max="29" width="9.140625" style="4"/>
    <col min="30" max="30" width="12.5703125" style="5" customWidth="1"/>
    <col min="31" max="31" width="9.140625" style="5"/>
    <col min="32" max="32" width="9.140625" style="4"/>
    <col min="33" max="34" width="9.140625" style="5"/>
    <col min="35" max="39" width="17.140625" customWidth="1"/>
  </cols>
  <sheetData>
    <row r="1" spans="1:39" ht="18.75" x14ac:dyDescent="0.25">
      <c r="A1" s="2" t="s">
        <v>291</v>
      </c>
    </row>
    <row r="2" spans="1:39" ht="19.5" thickBot="1" x14ac:dyDescent="0.3">
      <c r="A2" s="2" t="s">
        <v>292</v>
      </c>
      <c r="D2" s="6" t="s">
        <v>0</v>
      </c>
      <c r="E2" s="7"/>
      <c r="F2" s="7"/>
      <c r="G2" s="8"/>
    </row>
    <row r="3" spans="1:39" ht="15.75" customHeight="1" x14ac:dyDescent="0.25">
      <c r="A3" s="9" t="s">
        <v>1</v>
      </c>
      <c r="D3" s="10" t="s">
        <v>2</v>
      </c>
      <c r="E3" s="11"/>
      <c r="F3" s="11"/>
      <c r="G3" s="12"/>
    </row>
    <row r="4" spans="1:39" x14ac:dyDescent="0.25">
      <c r="A4" s="13" t="s">
        <v>3</v>
      </c>
      <c r="D4" s="14"/>
      <c r="E4" s="15"/>
      <c r="F4" s="15"/>
      <c r="G4" s="16"/>
    </row>
    <row r="5" spans="1:39" ht="15.75" thickBot="1" x14ac:dyDescent="0.3">
      <c r="A5" s="13" t="s">
        <v>4</v>
      </c>
      <c r="D5" s="17"/>
      <c r="E5" s="18"/>
      <c r="F5" s="18"/>
      <c r="G5" s="19"/>
    </row>
    <row r="7" spans="1:39" x14ac:dyDescent="0.25">
      <c r="L7" s="20" t="s">
        <v>5</v>
      </c>
      <c r="M7" s="20"/>
      <c r="N7" s="20"/>
      <c r="O7" s="21"/>
      <c r="P7" s="21" t="s">
        <v>6</v>
      </c>
      <c r="Q7" s="20" t="s">
        <v>7</v>
      </c>
      <c r="R7" s="21"/>
      <c r="S7" s="21" t="s">
        <v>8</v>
      </c>
      <c r="T7" s="20" t="s">
        <v>9</v>
      </c>
      <c r="U7" s="21"/>
      <c r="V7" s="21" t="s">
        <v>10</v>
      </c>
      <c r="W7" s="20" t="s">
        <v>11</v>
      </c>
      <c r="X7" s="21"/>
      <c r="Y7" s="21" t="s">
        <v>12</v>
      </c>
      <c r="Z7" s="20" t="s">
        <v>13</v>
      </c>
      <c r="AA7" s="21"/>
      <c r="AB7" s="21" t="s">
        <v>14</v>
      </c>
      <c r="AC7" s="20" t="s">
        <v>15</v>
      </c>
      <c r="AD7" s="21"/>
      <c r="AE7" s="21" t="s">
        <v>16</v>
      </c>
      <c r="AF7" s="20" t="s">
        <v>17</v>
      </c>
      <c r="AG7" s="21"/>
      <c r="AH7" s="21" t="s">
        <v>18</v>
      </c>
    </row>
    <row r="8" spans="1:39" ht="15.75" thickBot="1" x14ac:dyDescent="0.3">
      <c r="L8" s="22"/>
      <c r="M8" s="22"/>
      <c r="N8" s="22"/>
      <c r="O8" s="23"/>
      <c r="P8" s="23"/>
      <c r="Q8" s="22">
        <v>453</v>
      </c>
      <c r="R8" s="23"/>
      <c r="S8" s="23"/>
      <c r="T8" s="22">
        <v>404</v>
      </c>
      <c r="U8" s="23"/>
      <c r="V8" s="23"/>
      <c r="W8" s="22">
        <v>419</v>
      </c>
      <c r="X8" s="23"/>
      <c r="Y8" s="23"/>
      <c r="Z8" s="22">
        <v>415</v>
      </c>
      <c r="AA8" s="23"/>
      <c r="AB8" s="23"/>
      <c r="AC8" s="22">
        <v>454</v>
      </c>
      <c r="AD8" s="23"/>
      <c r="AE8" s="23"/>
      <c r="AF8" s="22" t="s">
        <v>19</v>
      </c>
      <c r="AG8" s="23"/>
      <c r="AH8" s="23"/>
    </row>
    <row r="9" spans="1:39" ht="15.75" thickBot="1" x14ac:dyDescent="0.3">
      <c r="L9" s="24" t="s">
        <v>20</v>
      </c>
      <c r="M9" s="25"/>
      <c r="N9" s="25"/>
      <c r="O9" s="26"/>
      <c r="P9" s="26"/>
      <c r="Q9" s="25"/>
      <c r="R9" s="26"/>
      <c r="S9" s="26"/>
      <c r="T9" s="25"/>
      <c r="U9" s="26"/>
      <c r="V9" s="26"/>
      <c r="W9" s="25"/>
      <c r="X9" s="26"/>
      <c r="Y9" s="26"/>
      <c r="Z9" s="25"/>
      <c r="AA9" s="26"/>
      <c r="AB9" s="26"/>
      <c r="AC9" s="25"/>
      <c r="AD9" s="26"/>
      <c r="AE9" s="26"/>
      <c r="AF9" s="25"/>
      <c r="AG9" s="26"/>
      <c r="AH9" s="27"/>
      <c r="AI9" s="28"/>
      <c r="AJ9" s="28"/>
      <c r="AM9" s="29"/>
    </row>
    <row r="10" spans="1:39" ht="31.5" customHeight="1" thickBot="1" x14ac:dyDescent="0.3">
      <c r="A10" s="30" t="s">
        <v>21</v>
      </c>
      <c r="B10" s="31"/>
      <c r="C10" s="32"/>
      <c r="D10" s="32"/>
      <c r="E10" s="32"/>
      <c r="F10" s="32"/>
      <c r="G10" s="33"/>
      <c r="H10" s="34" t="s">
        <v>22</v>
      </c>
      <c r="I10" s="35"/>
      <c r="J10" s="35"/>
      <c r="K10" s="36"/>
      <c r="L10" s="37" t="s">
        <v>23</v>
      </c>
      <c r="M10" s="38"/>
      <c r="N10" s="38"/>
      <c r="O10" s="38"/>
      <c r="P10" s="39"/>
      <c r="Q10" s="37" t="s">
        <v>24</v>
      </c>
      <c r="R10" s="38"/>
      <c r="S10" s="39"/>
      <c r="T10" s="37" t="s">
        <v>25</v>
      </c>
      <c r="U10" s="38"/>
      <c r="V10" s="39"/>
      <c r="W10" s="37" t="s">
        <v>26</v>
      </c>
      <c r="X10" s="38"/>
      <c r="Y10" s="39"/>
      <c r="Z10" s="37" t="s">
        <v>27</v>
      </c>
      <c r="AA10" s="38"/>
      <c r="AB10" s="39"/>
      <c r="AC10" s="37" t="s">
        <v>28</v>
      </c>
      <c r="AD10" s="38"/>
      <c r="AE10" s="39"/>
      <c r="AF10" s="37" t="s">
        <v>29</v>
      </c>
      <c r="AG10" s="38"/>
      <c r="AH10" s="39"/>
      <c r="AI10" s="40"/>
      <c r="AJ10" s="41"/>
      <c r="AK10" s="24" t="s">
        <v>30</v>
      </c>
      <c r="AL10" s="42"/>
      <c r="AM10" s="43"/>
    </row>
    <row r="11" spans="1:39" ht="60.75" thickBot="1" x14ac:dyDescent="0.3">
      <c r="A11" s="44" t="s">
        <v>31</v>
      </c>
      <c r="B11" s="45" t="s">
        <v>32</v>
      </c>
      <c r="C11" s="45" t="s">
        <v>33</v>
      </c>
      <c r="D11" s="45" t="s">
        <v>34</v>
      </c>
      <c r="E11" s="45" t="s">
        <v>35</v>
      </c>
      <c r="F11" s="45" t="s">
        <v>36</v>
      </c>
      <c r="G11" s="45" t="s">
        <v>37</v>
      </c>
      <c r="H11" s="46" t="s">
        <v>38</v>
      </c>
      <c r="I11" s="46" t="s">
        <v>39</v>
      </c>
      <c r="J11" s="46" t="s">
        <v>40</v>
      </c>
      <c r="K11" s="47" t="s">
        <v>41</v>
      </c>
      <c r="L11" s="69" t="s">
        <v>42</v>
      </c>
      <c r="M11" s="70" t="s">
        <v>43</v>
      </c>
      <c r="N11" s="70" t="s">
        <v>44</v>
      </c>
      <c r="O11" s="71" t="s">
        <v>45</v>
      </c>
      <c r="P11" s="72" t="s">
        <v>46</v>
      </c>
      <c r="Q11" s="69" t="s">
        <v>42</v>
      </c>
      <c r="R11" s="71" t="s">
        <v>45</v>
      </c>
      <c r="S11" s="72" t="s">
        <v>46</v>
      </c>
      <c r="T11" s="69" t="s">
        <v>42</v>
      </c>
      <c r="U11" s="71" t="s">
        <v>45</v>
      </c>
      <c r="V11" s="72" t="s">
        <v>46</v>
      </c>
      <c r="W11" s="69" t="s">
        <v>42</v>
      </c>
      <c r="X11" s="71" t="s">
        <v>45</v>
      </c>
      <c r="Y11" s="72" t="s">
        <v>46</v>
      </c>
      <c r="Z11" s="69" t="s">
        <v>42</v>
      </c>
      <c r="AA11" s="71" t="s">
        <v>45</v>
      </c>
      <c r="AB11" s="72" t="s">
        <v>46</v>
      </c>
      <c r="AC11" s="69" t="s">
        <v>42</v>
      </c>
      <c r="AD11" s="71" t="s">
        <v>45</v>
      </c>
      <c r="AE11" s="72" t="s">
        <v>46</v>
      </c>
      <c r="AF11" s="69" t="s">
        <v>47</v>
      </c>
      <c r="AG11" s="71" t="s">
        <v>48</v>
      </c>
      <c r="AH11" s="72" t="s">
        <v>49</v>
      </c>
      <c r="AI11" s="73" t="s">
        <v>50</v>
      </c>
      <c r="AJ11" s="73" t="s">
        <v>51</v>
      </c>
      <c r="AK11" s="48" t="s">
        <v>52</v>
      </c>
      <c r="AL11" s="48" t="s">
        <v>53</v>
      </c>
      <c r="AM11" s="74" t="s">
        <v>54</v>
      </c>
    </row>
    <row r="12" spans="1:39" x14ac:dyDescent="0.25">
      <c r="A12" s="75">
        <v>6841</v>
      </c>
      <c r="B12" s="76">
        <v>75001</v>
      </c>
      <c r="C12" s="77" t="s">
        <v>55</v>
      </c>
      <c r="D12" s="77" t="s">
        <v>56</v>
      </c>
      <c r="E12" s="78">
        <v>44470</v>
      </c>
      <c r="F12" s="78">
        <v>44834</v>
      </c>
      <c r="G12" s="79">
        <v>51362</v>
      </c>
      <c r="H12" s="80" t="s">
        <v>293</v>
      </c>
      <c r="I12" s="80" t="s">
        <v>293</v>
      </c>
      <c r="J12" s="80" t="s">
        <v>293</v>
      </c>
      <c r="K12" s="81" t="str">
        <f>IF(OR(H12="Y",I12="Y",J12="Y"),"N","Y")</f>
        <v>Y</v>
      </c>
      <c r="L12" s="82">
        <v>3.6537099999999998</v>
      </c>
      <c r="M12" s="83">
        <v>1</v>
      </c>
      <c r="N12" s="82">
        <v>3.6537099999999998</v>
      </c>
      <c r="O12" s="84" t="s">
        <v>295</v>
      </c>
      <c r="P12" s="84">
        <v>3.75</v>
      </c>
      <c r="Q12" s="83">
        <v>5.2154189999999996E-2</v>
      </c>
      <c r="R12" s="84" t="s">
        <v>296</v>
      </c>
      <c r="S12" s="84">
        <v>8.25</v>
      </c>
      <c r="T12" s="83">
        <v>7.1563089999999996E-2</v>
      </c>
      <c r="U12" s="84" t="s">
        <v>296</v>
      </c>
      <c r="V12" s="84">
        <v>5.5</v>
      </c>
      <c r="W12" s="83">
        <v>0.15570935</v>
      </c>
      <c r="X12" s="84" t="s">
        <v>296</v>
      </c>
      <c r="Y12" s="84">
        <v>2.75</v>
      </c>
      <c r="Z12" s="83">
        <v>0.77936508000000004</v>
      </c>
      <c r="AA12" s="84" t="s">
        <v>297</v>
      </c>
      <c r="AB12" s="84">
        <v>1.75</v>
      </c>
      <c r="AC12" s="83">
        <v>0.78443113999999992</v>
      </c>
      <c r="AD12" s="84" t="s">
        <v>298</v>
      </c>
      <c r="AE12" s="84">
        <v>0</v>
      </c>
      <c r="AF12" s="85"/>
      <c r="AG12" s="84"/>
      <c r="AH12" s="84">
        <v>0</v>
      </c>
      <c r="AI12" s="86">
        <f>IF(K12="Y",SUM(AH12,AE12,AB12,Y12,V12,S12,P12),0)</f>
        <v>22</v>
      </c>
      <c r="AJ12" s="86">
        <v>22</v>
      </c>
      <c r="AK12" s="87">
        <v>0.48888888888888887</v>
      </c>
      <c r="AL12" s="88">
        <f>ROUND('Scoring &amp; Payment'!G12*AK12/4,0)</f>
        <v>6278</v>
      </c>
      <c r="AM12" s="89">
        <f>AL12/$AL$205</f>
        <v>1.0994592019726518E-2</v>
      </c>
    </row>
    <row r="13" spans="1:39" x14ac:dyDescent="0.25">
      <c r="A13" s="90">
        <v>9589</v>
      </c>
      <c r="B13" s="91">
        <v>75011</v>
      </c>
      <c r="C13" s="92" t="s">
        <v>57</v>
      </c>
      <c r="D13" s="92" t="s">
        <v>58</v>
      </c>
      <c r="E13" s="93">
        <v>44470</v>
      </c>
      <c r="F13" s="93">
        <v>44834</v>
      </c>
      <c r="G13" s="94">
        <v>26902</v>
      </c>
      <c r="H13" s="95" t="s">
        <v>293</v>
      </c>
      <c r="I13" s="95" t="s">
        <v>293</v>
      </c>
      <c r="J13" s="95" t="s">
        <v>293</v>
      </c>
      <c r="K13" s="96" t="str">
        <f t="shared" ref="K13:K76" si="0">IF(OR(H13="Y",I13="Y",J13="Y"),"N","Y")</f>
        <v>Y</v>
      </c>
      <c r="L13" s="97">
        <v>3.1457000000000002</v>
      </c>
      <c r="M13" s="98">
        <v>0.9</v>
      </c>
      <c r="N13" s="97">
        <v>3.1457299999999999</v>
      </c>
      <c r="O13" s="99" t="s">
        <v>299</v>
      </c>
      <c r="P13" s="99">
        <v>0.75</v>
      </c>
      <c r="Q13" s="98">
        <v>8.4745760000000003E-2</v>
      </c>
      <c r="R13" s="99" t="s">
        <v>297</v>
      </c>
      <c r="S13" s="99">
        <v>5.25</v>
      </c>
      <c r="T13" s="98">
        <v>0.15753427</v>
      </c>
      <c r="U13" s="99" t="s">
        <v>298</v>
      </c>
      <c r="V13" s="99">
        <v>0</v>
      </c>
      <c r="W13" s="98">
        <v>5.8139549999999998E-2</v>
      </c>
      <c r="X13" s="99" t="s">
        <v>300</v>
      </c>
      <c r="Y13" s="99">
        <v>5</v>
      </c>
      <c r="Z13" s="98">
        <v>0.87345680999999997</v>
      </c>
      <c r="AA13" s="99" t="s">
        <v>296</v>
      </c>
      <c r="AB13" s="99">
        <v>2.75</v>
      </c>
      <c r="AC13" s="98">
        <v>0.88095237999999998</v>
      </c>
      <c r="AD13" s="99" t="s">
        <v>299</v>
      </c>
      <c r="AE13" s="99">
        <v>0.75</v>
      </c>
      <c r="AF13" s="100"/>
      <c r="AG13" s="99"/>
      <c r="AH13" s="99">
        <v>0</v>
      </c>
      <c r="AI13" s="101">
        <f t="shared" ref="AI13:AI76" si="1">IF(K13="Y",SUM(AH13,AE13,AB13,Y13,V13,S13,P13),0)</f>
        <v>14.5</v>
      </c>
      <c r="AJ13" s="101">
        <v>14.5</v>
      </c>
      <c r="AK13" s="102">
        <v>0.32222222222222224</v>
      </c>
      <c r="AL13" s="103">
        <f>ROUND('Scoring &amp; Payment'!G13*AK13/4,0)</f>
        <v>2167</v>
      </c>
      <c r="AM13" s="104">
        <f>AL13/$AL$205</f>
        <v>3.7950431517596952E-3</v>
      </c>
    </row>
    <row r="14" spans="1:39" x14ac:dyDescent="0.25">
      <c r="A14" s="75">
        <v>10140</v>
      </c>
      <c r="B14" s="76">
        <v>75013</v>
      </c>
      <c r="C14" s="77" t="s">
        <v>59</v>
      </c>
      <c r="D14" s="77" t="s">
        <v>60</v>
      </c>
      <c r="E14" s="78">
        <v>44470</v>
      </c>
      <c r="F14" s="78">
        <v>44834</v>
      </c>
      <c r="G14" s="79">
        <v>23966</v>
      </c>
      <c r="H14" s="80" t="s">
        <v>293</v>
      </c>
      <c r="I14" s="80" t="s">
        <v>293</v>
      </c>
      <c r="J14" s="80" t="s">
        <v>293</v>
      </c>
      <c r="K14" s="81" t="str">
        <f t="shared" si="0"/>
        <v>Y</v>
      </c>
      <c r="L14" s="82">
        <v>3.8093900000000001</v>
      </c>
      <c r="M14" s="83">
        <v>1</v>
      </c>
      <c r="N14" s="82">
        <v>3.8093900000000001</v>
      </c>
      <c r="O14" s="84" t="s">
        <v>295</v>
      </c>
      <c r="P14" s="84">
        <v>3.75</v>
      </c>
      <c r="Q14" s="83">
        <v>4.4444459999999998E-2</v>
      </c>
      <c r="R14" s="84" t="s">
        <v>295</v>
      </c>
      <c r="S14" s="84">
        <v>11.25</v>
      </c>
      <c r="T14" s="83">
        <v>7.6628360000000006E-2</v>
      </c>
      <c r="U14" s="84" t="s">
        <v>297</v>
      </c>
      <c r="V14" s="84">
        <v>3.5</v>
      </c>
      <c r="W14" s="83">
        <v>0.11272726000000001</v>
      </c>
      <c r="X14" s="84" t="s">
        <v>295</v>
      </c>
      <c r="Y14" s="84">
        <v>3.75</v>
      </c>
      <c r="Z14" s="83">
        <v>0.74754098999999996</v>
      </c>
      <c r="AA14" s="84" t="s">
        <v>297</v>
      </c>
      <c r="AB14" s="84">
        <v>1.75</v>
      </c>
      <c r="AC14" s="83">
        <v>0.8275862100000001</v>
      </c>
      <c r="AD14" s="84" t="s">
        <v>299</v>
      </c>
      <c r="AE14" s="84">
        <v>0.75</v>
      </c>
      <c r="AF14" s="85"/>
      <c r="AG14" s="84"/>
      <c r="AH14" s="84">
        <v>0</v>
      </c>
      <c r="AI14" s="86">
        <f t="shared" si="1"/>
        <v>24.75</v>
      </c>
      <c r="AJ14" s="86">
        <v>24.75</v>
      </c>
      <c r="AK14" s="87">
        <v>0.55000000000000004</v>
      </c>
      <c r="AL14" s="88">
        <f>ROUND('Scoring &amp; Payment'!G14*AK14/4,0)</f>
        <v>3295</v>
      </c>
      <c r="AM14" s="89">
        <f>AL14/$AL$205</f>
        <v>5.7704970858551896E-3</v>
      </c>
    </row>
    <row r="15" spans="1:39" x14ac:dyDescent="0.25">
      <c r="A15" s="90">
        <v>10157</v>
      </c>
      <c r="B15" s="91">
        <v>75017</v>
      </c>
      <c r="C15" s="92" t="s">
        <v>61</v>
      </c>
      <c r="D15" s="92" t="s">
        <v>60</v>
      </c>
      <c r="E15" s="93">
        <v>44470</v>
      </c>
      <c r="F15" s="93">
        <v>44834</v>
      </c>
      <c r="G15" s="94">
        <v>21309</v>
      </c>
      <c r="H15" s="95" t="s">
        <v>293</v>
      </c>
      <c r="I15" s="95" t="s">
        <v>293</v>
      </c>
      <c r="J15" s="95" t="s">
        <v>293</v>
      </c>
      <c r="K15" s="96" t="str">
        <f t="shared" si="0"/>
        <v>Y</v>
      </c>
      <c r="L15" s="97">
        <v>4.0401100000000003</v>
      </c>
      <c r="M15" s="98">
        <v>1</v>
      </c>
      <c r="N15" s="97">
        <v>4.0401100000000003</v>
      </c>
      <c r="O15" s="99" t="s">
        <v>300</v>
      </c>
      <c r="P15" s="99">
        <v>5</v>
      </c>
      <c r="Q15" s="98">
        <v>5.4794509999999998E-2</v>
      </c>
      <c r="R15" s="99" t="s">
        <v>296</v>
      </c>
      <c r="S15" s="99">
        <v>8.25</v>
      </c>
      <c r="T15" s="98">
        <v>4.4843050000000002E-2</v>
      </c>
      <c r="U15" s="99" t="s">
        <v>295</v>
      </c>
      <c r="V15" s="99">
        <v>7.5</v>
      </c>
      <c r="W15" s="98">
        <v>0.13</v>
      </c>
      <c r="X15" s="99" t="s">
        <v>296</v>
      </c>
      <c r="Y15" s="99">
        <v>2.75</v>
      </c>
      <c r="Z15" s="98">
        <v>0.47659576000000003</v>
      </c>
      <c r="AA15" s="99" t="s">
        <v>298</v>
      </c>
      <c r="AB15" s="99">
        <v>0</v>
      </c>
      <c r="AC15" s="98">
        <v>0.80821917999999993</v>
      </c>
      <c r="AD15" s="99" t="s">
        <v>298</v>
      </c>
      <c r="AE15" s="99">
        <v>0</v>
      </c>
      <c r="AF15" s="100"/>
      <c r="AG15" s="99"/>
      <c r="AH15" s="99">
        <v>0</v>
      </c>
      <c r="AI15" s="101">
        <f t="shared" si="1"/>
        <v>23.5</v>
      </c>
      <c r="AJ15" s="101">
        <v>23.5</v>
      </c>
      <c r="AK15" s="102">
        <v>0.52222222222222225</v>
      </c>
      <c r="AL15" s="103">
        <f>ROUND('Scoring &amp; Payment'!G15*AK15/4,0)</f>
        <v>2782</v>
      </c>
      <c r="AM15" s="104">
        <f>AL15/$AL$205</f>
        <v>4.8720858551894192E-3</v>
      </c>
    </row>
    <row r="16" spans="1:39" x14ac:dyDescent="0.25">
      <c r="A16" s="75">
        <v>6338</v>
      </c>
      <c r="B16" s="76">
        <v>75028</v>
      </c>
      <c r="C16" s="77" t="s">
        <v>62</v>
      </c>
      <c r="D16" s="77" t="s">
        <v>63</v>
      </c>
      <c r="E16" s="78">
        <v>44470</v>
      </c>
      <c r="F16" s="78">
        <v>44834</v>
      </c>
      <c r="G16" s="79">
        <v>10141</v>
      </c>
      <c r="H16" s="80" t="s">
        <v>293</v>
      </c>
      <c r="I16" s="80" t="s">
        <v>293</v>
      </c>
      <c r="J16" s="80" t="s">
        <v>293</v>
      </c>
      <c r="K16" s="81" t="str">
        <f t="shared" si="0"/>
        <v>Y</v>
      </c>
      <c r="L16" s="82">
        <v>2.9627500000000002</v>
      </c>
      <c r="M16" s="83">
        <v>1</v>
      </c>
      <c r="N16" s="82">
        <v>2.9627500000000002</v>
      </c>
      <c r="O16" s="84" t="s">
        <v>299</v>
      </c>
      <c r="P16" s="84">
        <v>0.75</v>
      </c>
      <c r="Q16" s="83">
        <v>3.6144570000000001E-2</v>
      </c>
      <c r="R16" s="84" t="s">
        <v>300</v>
      </c>
      <c r="S16" s="84">
        <v>15</v>
      </c>
      <c r="T16" s="83">
        <v>4.0404049999999997E-2</v>
      </c>
      <c r="U16" s="84" t="s">
        <v>300</v>
      </c>
      <c r="V16" s="84">
        <v>10</v>
      </c>
      <c r="W16" s="83">
        <v>0.26666669999999998</v>
      </c>
      <c r="X16" s="84" t="s">
        <v>298</v>
      </c>
      <c r="Y16" s="84">
        <v>0</v>
      </c>
      <c r="Z16" s="83">
        <v>0.69402986</v>
      </c>
      <c r="AA16" s="84" t="s">
        <v>299</v>
      </c>
      <c r="AB16" s="84">
        <v>0.75</v>
      </c>
      <c r="AC16" s="83">
        <v>0.91891891999999997</v>
      </c>
      <c r="AD16" s="84" t="s">
        <v>297</v>
      </c>
      <c r="AE16" s="84">
        <v>1.75</v>
      </c>
      <c r="AF16" s="85"/>
      <c r="AG16" s="84"/>
      <c r="AH16" s="84">
        <v>0</v>
      </c>
      <c r="AI16" s="86">
        <f t="shared" si="1"/>
        <v>28.25</v>
      </c>
      <c r="AJ16" s="86">
        <v>28.25</v>
      </c>
      <c r="AK16" s="87">
        <v>0.62777777777777777</v>
      </c>
      <c r="AL16" s="88">
        <f>ROUND('Scoring &amp; Payment'!G16*AK16/4,0)</f>
        <v>1592</v>
      </c>
      <c r="AM16" s="89">
        <f>AL16/$AL$205</f>
        <v>2.7880520062766195E-3</v>
      </c>
    </row>
    <row r="17" spans="1:39" x14ac:dyDescent="0.25">
      <c r="A17" s="90">
        <v>7153</v>
      </c>
      <c r="B17" s="91">
        <v>75031</v>
      </c>
      <c r="C17" s="92" t="s">
        <v>64</v>
      </c>
      <c r="D17" s="92" t="s">
        <v>56</v>
      </c>
      <c r="E17" s="93">
        <v>44470</v>
      </c>
      <c r="F17" s="93">
        <v>44834</v>
      </c>
      <c r="G17" s="94">
        <v>18382</v>
      </c>
      <c r="H17" s="95" t="s">
        <v>293</v>
      </c>
      <c r="I17" s="95" t="s">
        <v>293</v>
      </c>
      <c r="J17" s="95" t="s">
        <v>293</v>
      </c>
      <c r="K17" s="96" t="str">
        <f t="shared" si="0"/>
        <v>Y</v>
      </c>
      <c r="L17" s="97">
        <v>3.2998799999999999</v>
      </c>
      <c r="M17" s="98">
        <v>1</v>
      </c>
      <c r="N17" s="97">
        <v>3.2998799999999999</v>
      </c>
      <c r="O17" s="99" t="s">
        <v>297</v>
      </c>
      <c r="P17" s="99">
        <v>1.75</v>
      </c>
      <c r="Q17" s="98">
        <v>0.10429447</v>
      </c>
      <c r="R17" s="99" t="s">
        <v>299</v>
      </c>
      <c r="S17" s="99">
        <v>2.25</v>
      </c>
      <c r="T17" s="98">
        <v>0.18571428000000001</v>
      </c>
      <c r="U17" s="99" t="s">
        <v>298</v>
      </c>
      <c r="V17" s="99">
        <v>0</v>
      </c>
      <c r="W17" s="98">
        <v>0.12442396</v>
      </c>
      <c r="X17" s="99" t="s">
        <v>295</v>
      </c>
      <c r="Y17" s="99">
        <v>3.75</v>
      </c>
      <c r="Z17" s="98">
        <v>0.95435685000000003</v>
      </c>
      <c r="AA17" s="99" t="s">
        <v>295</v>
      </c>
      <c r="AB17" s="99">
        <v>3.75</v>
      </c>
      <c r="AC17" s="98">
        <v>1</v>
      </c>
      <c r="AD17" s="99" t="s">
        <v>300</v>
      </c>
      <c r="AE17" s="99">
        <v>5</v>
      </c>
      <c r="AF17" s="100"/>
      <c r="AG17" s="99"/>
      <c r="AH17" s="99">
        <v>0</v>
      </c>
      <c r="AI17" s="101">
        <f t="shared" si="1"/>
        <v>16.5</v>
      </c>
      <c r="AJ17" s="101">
        <v>16.5</v>
      </c>
      <c r="AK17" s="102">
        <v>0.36666666666666664</v>
      </c>
      <c r="AL17" s="103">
        <f>ROUND('Scoring &amp; Payment'!G17*AK17/4,0)</f>
        <v>1685</v>
      </c>
      <c r="AM17" s="104">
        <f>AL17/$AL$205</f>
        <v>2.950921878502578E-3</v>
      </c>
    </row>
    <row r="18" spans="1:39" x14ac:dyDescent="0.25">
      <c r="A18" s="75">
        <v>6064</v>
      </c>
      <c r="B18" s="76">
        <v>75034</v>
      </c>
      <c r="C18" s="77" t="s">
        <v>65</v>
      </c>
      <c r="D18" s="77" t="s">
        <v>58</v>
      </c>
      <c r="E18" s="78">
        <v>44470</v>
      </c>
      <c r="F18" s="78">
        <v>44834</v>
      </c>
      <c r="G18" s="79">
        <v>19425</v>
      </c>
      <c r="H18" s="80" t="s">
        <v>293</v>
      </c>
      <c r="I18" s="80" t="s">
        <v>293</v>
      </c>
      <c r="J18" s="80" t="s">
        <v>293</v>
      </c>
      <c r="K18" s="81" t="str">
        <f t="shared" si="0"/>
        <v>Y</v>
      </c>
      <c r="L18" s="82">
        <v>5.3990799999999997</v>
      </c>
      <c r="M18" s="83">
        <v>1</v>
      </c>
      <c r="N18" s="82">
        <v>5.3990799999999997</v>
      </c>
      <c r="O18" s="84" t="s">
        <v>300</v>
      </c>
      <c r="P18" s="84">
        <v>5</v>
      </c>
      <c r="Q18" s="83">
        <v>4.6875010000000002E-2</v>
      </c>
      <c r="R18" s="84" t="s">
        <v>295</v>
      </c>
      <c r="S18" s="84">
        <v>11.25</v>
      </c>
      <c r="T18" s="83">
        <v>6.7278290000000004E-2</v>
      </c>
      <c r="U18" s="84" t="s">
        <v>296</v>
      </c>
      <c r="V18" s="84">
        <v>5.5</v>
      </c>
      <c r="W18" s="83">
        <v>8.3094570000000006E-2</v>
      </c>
      <c r="X18" s="84" t="s">
        <v>300</v>
      </c>
      <c r="Y18" s="84">
        <v>5</v>
      </c>
      <c r="Z18" s="83">
        <v>1</v>
      </c>
      <c r="AA18" s="84" t="s">
        <v>300</v>
      </c>
      <c r="AB18" s="84">
        <v>5</v>
      </c>
      <c r="AC18" s="83">
        <v>0.96590908999999991</v>
      </c>
      <c r="AD18" s="84" t="s">
        <v>295</v>
      </c>
      <c r="AE18" s="84">
        <v>3.75</v>
      </c>
      <c r="AF18" s="85"/>
      <c r="AG18" s="84"/>
      <c r="AH18" s="84">
        <v>0</v>
      </c>
      <c r="AI18" s="86">
        <f t="shared" si="1"/>
        <v>35.5</v>
      </c>
      <c r="AJ18" s="86">
        <v>35.5</v>
      </c>
      <c r="AK18" s="87">
        <v>0.78888888888888886</v>
      </c>
      <c r="AL18" s="88">
        <f>ROUND('Scoring &amp; Payment'!G18*AK18/4,0)</f>
        <v>3831</v>
      </c>
      <c r="AM18" s="89">
        <f>AL18/$AL$205</f>
        <v>6.7091879623402823E-3</v>
      </c>
    </row>
    <row r="19" spans="1:39" x14ac:dyDescent="0.25">
      <c r="A19" s="90">
        <v>20298</v>
      </c>
      <c r="B19" s="91">
        <v>75044</v>
      </c>
      <c r="C19" s="92" t="s">
        <v>66</v>
      </c>
      <c r="D19" s="92" t="s">
        <v>63</v>
      </c>
      <c r="E19" s="93">
        <v>44470</v>
      </c>
      <c r="F19" s="93">
        <v>44834</v>
      </c>
      <c r="G19" s="94">
        <v>24039</v>
      </c>
      <c r="H19" s="95" t="s">
        <v>293</v>
      </c>
      <c r="I19" s="95" t="s">
        <v>293</v>
      </c>
      <c r="J19" s="95" t="s">
        <v>294</v>
      </c>
      <c r="K19" s="96" t="str">
        <f t="shared" si="0"/>
        <v>N</v>
      </c>
      <c r="L19" s="97">
        <v>2.9443999999999999</v>
      </c>
      <c r="M19" s="98">
        <v>1</v>
      </c>
      <c r="N19" s="97">
        <v>2.9443999999999999</v>
      </c>
      <c r="O19" s="99" t="s">
        <v>301</v>
      </c>
      <c r="P19" s="99" t="s">
        <v>302</v>
      </c>
      <c r="Q19" s="98">
        <v>6.2499979999999997E-2</v>
      </c>
      <c r="R19" s="99" t="s">
        <v>301</v>
      </c>
      <c r="S19" s="99">
        <v>0</v>
      </c>
      <c r="T19" s="98">
        <v>8.1784389999999985E-2</v>
      </c>
      <c r="U19" s="99" t="s">
        <v>301</v>
      </c>
      <c r="V19" s="99">
        <v>0</v>
      </c>
      <c r="W19" s="98">
        <v>0.12132353999999999</v>
      </c>
      <c r="X19" s="99" t="s">
        <v>301</v>
      </c>
      <c r="Y19" s="99">
        <v>0</v>
      </c>
      <c r="Z19" s="98">
        <v>0.93159608000000005</v>
      </c>
      <c r="AA19" s="99" t="s">
        <v>301</v>
      </c>
      <c r="AB19" s="99">
        <v>0</v>
      </c>
      <c r="AC19" s="98">
        <v>0.95</v>
      </c>
      <c r="AD19" s="99" t="s">
        <v>301</v>
      </c>
      <c r="AE19" s="99">
        <v>0</v>
      </c>
      <c r="AF19" s="100"/>
      <c r="AG19" s="99"/>
      <c r="AH19" s="99">
        <v>0</v>
      </c>
      <c r="AI19" s="101">
        <f t="shared" si="1"/>
        <v>0</v>
      </c>
      <c r="AJ19" s="101">
        <v>0</v>
      </c>
      <c r="AK19" s="102">
        <v>0</v>
      </c>
      <c r="AL19" s="103">
        <f>ROUND('Scoring &amp; Payment'!G19*AK19/4,0)</f>
        <v>0</v>
      </c>
      <c r="AM19" s="104">
        <f>AL19/$AL$205</f>
        <v>0</v>
      </c>
    </row>
    <row r="20" spans="1:39" x14ac:dyDescent="0.25">
      <c r="A20" s="75">
        <v>5876</v>
      </c>
      <c r="B20" s="76">
        <v>75047</v>
      </c>
      <c r="C20" s="77" t="s">
        <v>67</v>
      </c>
      <c r="D20" s="77" t="s">
        <v>63</v>
      </c>
      <c r="E20" s="78">
        <v>44470</v>
      </c>
      <c r="F20" s="78">
        <v>44834</v>
      </c>
      <c r="G20" s="79">
        <v>26083</v>
      </c>
      <c r="H20" s="80" t="s">
        <v>293</v>
      </c>
      <c r="I20" s="80" t="s">
        <v>293</v>
      </c>
      <c r="J20" s="80" t="s">
        <v>293</v>
      </c>
      <c r="K20" s="81" t="str">
        <f t="shared" si="0"/>
        <v>Y</v>
      </c>
      <c r="L20" s="82">
        <v>2.6974499999999999</v>
      </c>
      <c r="M20" s="83">
        <v>1</v>
      </c>
      <c r="N20" s="82">
        <v>2.6974499999999999</v>
      </c>
      <c r="O20" s="84" t="s">
        <v>298</v>
      </c>
      <c r="P20" s="84">
        <v>0</v>
      </c>
      <c r="Q20" s="83">
        <v>4.8309199999999997E-2</v>
      </c>
      <c r="R20" s="84" t="s">
        <v>295</v>
      </c>
      <c r="S20" s="84">
        <v>11.25</v>
      </c>
      <c r="T20" s="83">
        <v>7.56579E-2</v>
      </c>
      <c r="U20" s="84" t="s">
        <v>296</v>
      </c>
      <c r="V20" s="84">
        <v>5.5</v>
      </c>
      <c r="W20" s="83">
        <v>0.14827583999999999</v>
      </c>
      <c r="X20" s="84" t="s">
        <v>296</v>
      </c>
      <c r="Y20" s="84">
        <v>2.75</v>
      </c>
      <c r="Z20" s="83">
        <v>0.80966767000000006</v>
      </c>
      <c r="AA20" s="84" t="s">
        <v>297</v>
      </c>
      <c r="AB20" s="84">
        <v>1.75</v>
      </c>
      <c r="AC20" s="83">
        <v>0.97530863999999995</v>
      </c>
      <c r="AD20" s="84" t="s">
        <v>295</v>
      </c>
      <c r="AE20" s="84">
        <v>3.75</v>
      </c>
      <c r="AF20" s="85"/>
      <c r="AG20" s="84"/>
      <c r="AH20" s="84">
        <v>0</v>
      </c>
      <c r="AI20" s="86">
        <f t="shared" si="1"/>
        <v>25</v>
      </c>
      <c r="AJ20" s="86">
        <v>25</v>
      </c>
      <c r="AK20" s="87">
        <v>0.55555555555555558</v>
      </c>
      <c r="AL20" s="88">
        <f>ROUND('Scoring &amp; Payment'!G20*AK20/4,0)</f>
        <v>3623</v>
      </c>
      <c r="AM20" s="89">
        <f>AL20/$AL$205</f>
        <v>6.3449198610177095E-3</v>
      </c>
    </row>
    <row r="21" spans="1:39" x14ac:dyDescent="0.25">
      <c r="A21" s="90">
        <v>7427</v>
      </c>
      <c r="B21" s="91">
        <v>75057</v>
      </c>
      <c r="C21" s="92" t="s">
        <v>68</v>
      </c>
      <c r="D21" s="92" t="s">
        <v>58</v>
      </c>
      <c r="E21" s="93">
        <v>44470</v>
      </c>
      <c r="F21" s="93">
        <v>44834</v>
      </c>
      <c r="G21" s="94">
        <v>23780</v>
      </c>
      <c r="H21" s="95" t="s">
        <v>293</v>
      </c>
      <c r="I21" s="95" t="s">
        <v>294</v>
      </c>
      <c r="J21" s="95" t="s">
        <v>294</v>
      </c>
      <c r="K21" s="96" t="str">
        <f t="shared" si="0"/>
        <v>N</v>
      </c>
      <c r="L21" s="97">
        <v>4.1221500000000004</v>
      </c>
      <c r="M21" s="98">
        <v>1</v>
      </c>
      <c r="N21" s="97">
        <v>4.1221500000000004</v>
      </c>
      <c r="O21" s="99" t="s">
        <v>301</v>
      </c>
      <c r="P21" s="99" t="s">
        <v>302</v>
      </c>
      <c r="Q21" s="98">
        <v>0.15853660999999999</v>
      </c>
      <c r="R21" s="99" t="s">
        <v>301</v>
      </c>
      <c r="S21" s="99">
        <v>0</v>
      </c>
      <c r="T21" s="98">
        <v>8.5271310000000003E-2</v>
      </c>
      <c r="U21" s="99" t="s">
        <v>301</v>
      </c>
      <c r="V21" s="99">
        <v>0</v>
      </c>
      <c r="W21" s="98">
        <v>2.617798E-2</v>
      </c>
      <c r="X21" s="99" t="s">
        <v>301</v>
      </c>
      <c r="Y21" s="99">
        <v>0</v>
      </c>
      <c r="Z21" s="98">
        <v>0.86551723999999997</v>
      </c>
      <c r="AA21" s="99" t="s">
        <v>301</v>
      </c>
      <c r="AB21" s="99">
        <v>0</v>
      </c>
      <c r="AC21" s="98">
        <v>0.63291138999999996</v>
      </c>
      <c r="AD21" s="99" t="s">
        <v>301</v>
      </c>
      <c r="AE21" s="99">
        <v>0</v>
      </c>
      <c r="AF21" s="100"/>
      <c r="AG21" s="99"/>
      <c r="AH21" s="99">
        <v>0</v>
      </c>
      <c r="AI21" s="101">
        <f t="shared" si="1"/>
        <v>0</v>
      </c>
      <c r="AJ21" s="101">
        <v>0</v>
      </c>
      <c r="AK21" s="102">
        <v>0</v>
      </c>
      <c r="AL21" s="103">
        <f>ROUND('Scoring &amp; Payment'!G21*AK21/4,0)</f>
        <v>0</v>
      </c>
      <c r="AM21" s="104">
        <f>AL21/$AL$205</f>
        <v>0</v>
      </c>
    </row>
    <row r="22" spans="1:39" x14ac:dyDescent="0.25">
      <c r="A22" s="75">
        <v>20412</v>
      </c>
      <c r="B22" s="76">
        <v>75060</v>
      </c>
      <c r="C22" s="77" t="s">
        <v>69</v>
      </c>
      <c r="D22" s="77" t="s">
        <v>58</v>
      </c>
      <c r="E22" s="78">
        <v>44470</v>
      </c>
      <c r="F22" s="78">
        <v>44834</v>
      </c>
      <c r="G22" s="79">
        <v>28931</v>
      </c>
      <c r="H22" s="80" t="s">
        <v>293</v>
      </c>
      <c r="I22" s="80" t="s">
        <v>293</v>
      </c>
      <c r="J22" s="80" t="s">
        <v>293</v>
      </c>
      <c r="K22" s="81" t="str">
        <f t="shared" si="0"/>
        <v>Y</v>
      </c>
      <c r="L22" s="82">
        <v>3.1175299999999999</v>
      </c>
      <c r="M22" s="83">
        <v>1</v>
      </c>
      <c r="N22" s="82">
        <v>3.1175299999999999</v>
      </c>
      <c r="O22" s="84" t="s">
        <v>299</v>
      </c>
      <c r="P22" s="84">
        <v>0.75</v>
      </c>
      <c r="Q22" s="83">
        <v>7.843137E-2</v>
      </c>
      <c r="R22" s="84" t="s">
        <v>297</v>
      </c>
      <c r="S22" s="84">
        <v>5.25</v>
      </c>
      <c r="T22" s="83">
        <v>9.8445589999999999E-2</v>
      </c>
      <c r="U22" s="84" t="s">
        <v>299</v>
      </c>
      <c r="V22" s="84">
        <v>1.5</v>
      </c>
      <c r="W22" s="83">
        <v>0.11267607</v>
      </c>
      <c r="X22" s="84" t="s">
        <v>295</v>
      </c>
      <c r="Y22" s="84">
        <v>3.75</v>
      </c>
      <c r="Z22" s="83">
        <v>0.35941321000000004</v>
      </c>
      <c r="AA22" s="84" t="s">
        <v>298</v>
      </c>
      <c r="AB22" s="84">
        <v>0</v>
      </c>
      <c r="AC22" s="83">
        <v>0.90476190000000001</v>
      </c>
      <c r="AD22" s="84" t="s">
        <v>297</v>
      </c>
      <c r="AE22" s="84">
        <v>1.75</v>
      </c>
      <c r="AF22" s="85"/>
      <c r="AG22" s="84"/>
      <c r="AH22" s="84">
        <v>0</v>
      </c>
      <c r="AI22" s="86">
        <f t="shared" si="1"/>
        <v>13</v>
      </c>
      <c r="AJ22" s="86">
        <v>13</v>
      </c>
      <c r="AK22" s="87">
        <v>0.28888888888888886</v>
      </c>
      <c r="AL22" s="88">
        <f>ROUND('Scoring &amp; Payment'!G22*AK22/4,0)</f>
        <v>2089</v>
      </c>
      <c r="AM22" s="89">
        <f>AL22/$AL$205</f>
        <v>3.65844261376373E-3</v>
      </c>
    </row>
    <row r="23" spans="1:39" x14ac:dyDescent="0.25">
      <c r="A23" s="90">
        <v>10843</v>
      </c>
      <c r="B23" s="91">
        <v>75061</v>
      </c>
      <c r="C23" s="92" t="s">
        <v>70</v>
      </c>
      <c r="D23" s="92" t="s">
        <v>71</v>
      </c>
      <c r="E23" s="93">
        <v>44470</v>
      </c>
      <c r="F23" s="93">
        <v>44834</v>
      </c>
      <c r="G23" s="94">
        <v>30438</v>
      </c>
      <c r="H23" s="95" t="s">
        <v>293</v>
      </c>
      <c r="I23" s="95" t="s">
        <v>293</v>
      </c>
      <c r="J23" s="95" t="s">
        <v>293</v>
      </c>
      <c r="K23" s="96" t="str">
        <f t="shared" si="0"/>
        <v>Y</v>
      </c>
      <c r="L23" s="97">
        <v>3.6579299999999999</v>
      </c>
      <c r="M23" s="98">
        <v>1</v>
      </c>
      <c r="N23" s="97">
        <v>3.6579299999999999</v>
      </c>
      <c r="O23" s="99" t="s">
        <v>295</v>
      </c>
      <c r="P23" s="99">
        <v>3.75</v>
      </c>
      <c r="Q23" s="98">
        <v>0.11450383</v>
      </c>
      <c r="R23" s="99" t="s">
        <v>298</v>
      </c>
      <c r="S23" s="99">
        <v>0</v>
      </c>
      <c r="T23" s="98">
        <v>6.0240960000000003E-2</v>
      </c>
      <c r="U23" s="99" t="s">
        <v>295</v>
      </c>
      <c r="V23" s="99">
        <v>7.5</v>
      </c>
      <c r="W23" s="98">
        <v>0.12389381999999999</v>
      </c>
      <c r="X23" s="99" t="s">
        <v>295</v>
      </c>
      <c r="Y23" s="99">
        <v>3.75</v>
      </c>
      <c r="Z23" s="98">
        <v>0.76240207999999998</v>
      </c>
      <c r="AA23" s="99" t="s">
        <v>297</v>
      </c>
      <c r="AB23" s="99">
        <v>1.75</v>
      </c>
      <c r="AC23" s="98">
        <v>0.96226414999999998</v>
      </c>
      <c r="AD23" s="99" t="s">
        <v>296</v>
      </c>
      <c r="AE23" s="99">
        <v>2.75</v>
      </c>
      <c r="AF23" s="100"/>
      <c r="AG23" s="99"/>
      <c r="AH23" s="99">
        <v>0</v>
      </c>
      <c r="AI23" s="101">
        <f t="shared" si="1"/>
        <v>19.5</v>
      </c>
      <c r="AJ23" s="101">
        <v>19.5</v>
      </c>
      <c r="AK23" s="102">
        <v>0.43333333333333335</v>
      </c>
      <c r="AL23" s="103">
        <f>ROUND('Scoring &amp; Payment'!G23*AK23/4,0)</f>
        <v>3297</v>
      </c>
      <c r="AM23" s="104">
        <f>AL23/$AL$205</f>
        <v>5.7739996637525218E-3</v>
      </c>
    </row>
    <row r="24" spans="1:39" x14ac:dyDescent="0.25">
      <c r="A24" s="75" t="s">
        <v>72</v>
      </c>
      <c r="B24" s="76">
        <v>75063</v>
      </c>
      <c r="C24" s="77" t="s">
        <v>73</v>
      </c>
      <c r="D24" s="77" t="s">
        <v>74</v>
      </c>
      <c r="E24" s="78">
        <v>44470</v>
      </c>
      <c r="F24" s="78">
        <v>44834</v>
      </c>
      <c r="G24" s="79">
        <v>45434</v>
      </c>
      <c r="H24" s="80" t="s">
        <v>293</v>
      </c>
      <c r="I24" s="80" t="s">
        <v>293</v>
      </c>
      <c r="J24" s="80" t="s">
        <v>293</v>
      </c>
      <c r="K24" s="81" t="str">
        <f t="shared" si="0"/>
        <v>Y</v>
      </c>
      <c r="L24" s="82">
        <v>3.65876</v>
      </c>
      <c r="M24" s="83">
        <v>1</v>
      </c>
      <c r="N24" s="82">
        <v>3.65876</v>
      </c>
      <c r="O24" s="84" t="s">
        <v>295</v>
      </c>
      <c r="P24" s="84">
        <v>3.75</v>
      </c>
      <c r="Q24" s="83">
        <v>9.0089999999999996E-3</v>
      </c>
      <c r="R24" s="84" t="s">
        <v>300</v>
      </c>
      <c r="S24" s="84">
        <v>15</v>
      </c>
      <c r="T24" s="83">
        <v>5.6768559999999996E-2</v>
      </c>
      <c r="U24" s="84" t="s">
        <v>295</v>
      </c>
      <c r="V24" s="84">
        <v>7.5</v>
      </c>
      <c r="W24" s="83">
        <v>0.24822693999999998</v>
      </c>
      <c r="X24" s="84" t="s">
        <v>299</v>
      </c>
      <c r="Y24" s="84">
        <v>0.75</v>
      </c>
      <c r="Z24" s="83">
        <v>0.97068963999999991</v>
      </c>
      <c r="AA24" s="84" t="s">
        <v>295</v>
      </c>
      <c r="AB24" s="84">
        <v>3.75</v>
      </c>
      <c r="AC24" s="83">
        <v>0.97972972999999997</v>
      </c>
      <c r="AD24" s="84" t="s">
        <v>295</v>
      </c>
      <c r="AE24" s="84">
        <v>3.75</v>
      </c>
      <c r="AF24" s="85"/>
      <c r="AG24" s="84"/>
      <c r="AH24" s="84">
        <v>0</v>
      </c>
      <c r="AI24" s="86">
        <f t="shared" si="1"/>
        <v>34.5</v>
      </c>
      <c r="AJ24" s="86">
        <v>34.5</v>
      </c>
      <c r="AK24" s="87">
        <v>0.76666666666666672</v>
      </c>
      <c r="AL24" s="88">
        <f>ROUND('Scoring &amp; Payment'!G24*AK24/4,0)</f>
        <v>8708</v>
      </c>
      <c r="AM24" s="89">
        <f>AL24/$AL$205</f>
        <v>1.525022416498543E-2</v>
      </c>
    </row>
    <row r="25" spans="1:39" x14ac:dyDescent="0.25">
      <c r="A25" s="90">
        <v>10561</v>
      </c>
      <c r="B25" s="91">
        <v>75064</v>
      </c>
      <c r="C25" s="92" t="s">
        <v>75</v>
      </c>
      <c r="D25" s="92" t="s">
        <v>76</v>
      </c>
      <c r="E25" s="93">
        <v>44470</v>
      </c>
      <c r="F25" s="93">
        <v>44834</v>
      </c>
      <c r="G25" s="94">
        <v>24028</v>
      </c>
      <c r="H25" s="95" t="s">
        <v>293</v>
      </c>
      <c r="I25" s="95" t="s">
        <v>293</v>
      </c>
      <c r="J25" s="95" t="s">
        <v>293</v>
      </c>
      <c r="K25" s="96" t="str">
        <f t="shared" si="0"/>
        <v>Y</v>
      </c>
      <c r="L25" s="97">
        <v>3.1603400000000001</v>
      </c>
      <c r="M25" s="98">
        <v>1</v>
      </c>
      <c r="N25" s="97">
        <v>3.1603400000000001</v>
      </c>
      <c r="O25" s="99" t="s">
        <v>297</v>
      </c>
      <c r="P25" s="99">
        <v>1.75</v>
      </c>
      <c r="Q25" s="98">
        <v>8.2352939999999999E-2</v>
      </c>
      <c r="R25" s="99" t="s">
        <v>297</v>
      </c>
      <c r="S25" s="99">
        <v>5.25</v>
      </c>
      <c r="T25" s="98">
        <v>8.1911269999999994E-2</v>
      </c>
      <c r="U25" s="99" t="s">
        <v>297</v>
      </c>
      <c r="V25" s="99">
        <v>3.5</v>
      </c>
      <c r="W25" s="98">
        <v>0.14946621000000002</v>
      </c>
      <c r="X25" s="99" t="s">
        <v>296</v>
      </c>
      <c r="Y25" s="99">
        <v>2.75</v>
      </c>
      <c r="Z25" s="98">
        <v>0.63291138999999996</v>
      </c>
      <c r="AA25" s="99" t="s">
        <v>299</v>
      </c>
      <c r="AB25" s="99">
        <v>0.75</v>
      </c>
      <c r="AC25" s="98">
        <v>0.90804598000000003</v>
      </c>
      <c r="AD25" s="99" t="s">
        <v>297</v>
      </c>
      <c r="AE25" s="99">
        <v>1.75</v>
      </c>
      <c r="AF25" s="100"/>
      <c r="AG25" s="99"/>
      <c r="AH25" s="99">
        <v>0</v>
      </c>
      <c r="AI25" s="101">
        <f t="shared" si="1"/>
        <v>15.75</v>
      </c>
      <c r="AJ25" s="101">
        <v>15.75</v>
      </c>
      <c r="AK25" s="102">
        <v>0.35</v>
      </c>
      <c r="AL25" s="103">
        <f>ROUND('Scoring &amp; Payment'!G25*AK25/4,0)</f>
        <v>2102</v>
      </c>
      <c r="AM25" s="104">
        <f>AL25/$AL$205</f>
        <v>3.681209370096391E-3</v>
      </c>
    </row>
    <row r="26" spans="1:39" x14ac:dyDescent="0.25">
      <c r="A26" s="75">
        <v>7252</v>
      </c>
      <c r="B26" s="76">
        <v>75070</v>
      </c>
      <c r="C26" s="77" t="s">
        <v>77</v>
      </c>
      <c r="D26" s="77" t="s">
        <v>63</v>
      </c>
      <c r="E26" s="78">
        <v>44470</v>
      </c>
      <c r="F26" s="78">
        <v>44834</v>
      </c>
      <c r="G26" s="79">
        <v>15594</v>
      </c>
      <c r="H26" s="80" t="s">
        <v>293</v>
      </c>
      <c r="I26" s="80" t="s">
        <v>293</v>
      </c>
      <c r="J26" s="80" t="s">
        <v>293</v>
      </c>
      <c r="K26" s="81" t="str">
        <f t="shared" si="0"/>
        <v>Y</v>
      </c>
      <c r="L26" s="82">
        <v>2.70939</v>
      </c>
      <c r="M26" s="83">
        <v>1</v>
      </c>
      <c r="N26" s="82">
        <v>2.70939</v>
      </c>
      <c r="O26" s="84" t="s">
        <v>298</v>
      </c>
      <c r="P26" s="84">
        <v>0</v>
      </c>
      <c r="Q26" s="83">
        <v>1.4814810000000001E-2</v>
      </c>
      <c r="R26" s="84" t="s">
        <v>300</v>
      </c>
      <c r="S26" s="84">
        <v>15</v>
      </c>
      <c r="T26" s="83">
        <v>4.7619049999999996E-2</v>
      </c>
      <c r="U26" s="84" t="s">
        <v>295</v>
      </c>
      <c r="V26" s="84">
        <v>7.5</v>
      </c>
      <c r="W26" s="83">
        <v>0.14367813999999998</v>
      </c>
      <c r="X26" s="84" t="s">
        <v>296</v>
      </c>
      <c r="Y26" s="84">
        <v>2.75</v>
      </c>
      <c r="Z26" s="83">
        <v>0.80710660000000001</v>
      </c>
      <c r="AA26" s="84" t="s">
        <v>297</v>
      </c>
      <c r="AB26" s="84">
        <v>1.75</v>
      </c>
      <c r="AC26" s="83">
        <v>0.78846154000000002</v>
      </c>
      <c r="AD26" s="84" t="s">
        <v>298</v>
      </c>
      <c r="AE26" s="84">
        <v>0</v>
      </c>
      <c r="AF26" s="85"/>
      <c r="AG26" s="84"/>
      <c r="AH26" s="84">
        <v>0</v>
      </c>
      <c r="AI26" s="86">
        <f t="shared" si="1"/>
        <v>27</v>
      </c>
      <c r="AJ26" s="86">
        <v>27</v>
      </c>
      <c r="AK26" s="87">
        <v>0.6</v>
      </c>
      <c r="AL26" s="88">
        <f>ROUND('Scoring &amp; Payment'!G26*AK26/4,0)</f>
        <v>2339</v>
      </c>
      <c r="AM26" s="89">
        <f>AL26/$AL$205</f>
        <v>4.0962648509302851E-3</v>
      </c>
    </row>
    <row r="27" spans="1:39" x14ac:dyDescent="0.25">
      <c r="A27" s="90">
        <v>4614</v>
      </c>
      <c r="B27" s="91">
        <v>75074</v>
      </c>
      <c r="C27" s="92" t="s">
        <v>78</v>
      </c>
      <c r="D27" s="92" t="s">
        <v>58</v>
      </c>
      <c r="E27" s="93">
        <v>44470</v>
      </c>
      <c r="F27" s="93">
        <v>44834</v>
      </c>
      <c r="G27" s="94">
        <v>11190</v>
      </c>
      <c r="H27" s="95" t="s">
        <v>293</v>
      </c>
      <c r="I27" s="95" t="s">
        <v>293</v>
      </c>
      <c r="J27" s="95" t="s">
        <v>293</v>
      </c>
      <c r="K27" s="96" t="str">
        <f t="shared" si="0"/>
        <v>Y</v>
      </c>
      <c r="L27" s="97">
        <v>3.88232</v>
      </c>
      <c r="M27" s="98">
        <v>1</v>
      </c>
      <c r="N27" s="97">
        <v>3.88232</v>
      </c>
      <c r="O27" s="99" t="s">
        <v>295</v>
      </c>
      <c r="P27" s="99">
        <v>3.75</v>
      </c>
      <c r="Q27" s="98">
        <v>5.072463E-2</v>
      </c>
      <c r="R27" s="99" t="s">
        <v>295</v>
      </c>
      <c r="S27" s="99">
        <v>11.25</v>
      </c>
      <c r="T27" s="98">
        <v>0.11258277</v>
      </c>
      <c r="U27" s="99" t="s">
        <v>298</v>
      </c>
      <c r="V27" s="99">
        <v>0</v>
      </c>
      <c r="W27" s="98">
        <v>0.27160492999999997</v>
      </c>
      <c r="X27" s="99" t="s">
        <v>298</v>
      </c>
      <c r="Y27" s="99">
        <v>0</v>
      </c>
      <c r="Z27" s="98">
        <v>0.94444444999999999</v>
      </c>
      <c r="AA27" s="99" t="s">
        <v>295</v>
      </c>
      <c r="AB27" s="99">
        <v>3.75</v>
      </c>
      <c r="AC27" s="98">
        <v>1</v>
      </c>
      <c r="AD27" s="99" t="s">
        <v>300</v>
      </c>
      <c r="AE27" s="99">
        <v>5</v>
      </c>
      <c r="AF27" s="100"/>
      <c r="AG27" s="99"/>
      <c r="AH27" s="99">
        <v>0</v>
      </c>
      <c r="AI27" s="101">
        <f t="shared" si="1"/>
        <v>23.75</v>
      </c>
      <c r="AJ27" s="101">
        <v>23.75</v>
      </c>
      <c r="AK27" s="102">
        <v>0.52777777777777779</v>
      </c>
      <c r="AL27" s="103">
        <f>ROUND('Scoring &amp; Payment'!G27*AK27/4,0)</f>
        <v>1476</v>
      </c>
      <c r="AM27" s="104">
        <f>AL27/$AL$205</f>
        <v>2.5849024882313382E-3</v>
      </c>
    </row>
    <row r="28" spans="1:39" x14ac:dyDescent="0.25">
      <c r="A28" s="75">
        <v>9308</v>
      </c>
      <c r="B28" s="76">
        <v>75078</v>
      </c>
      <c r="C28" s="77" t="s">
        <v>79</v>
      </c>
      <c r="D28" s="77" t="s">
        <v>58</v>
      </c>
      <c r="E28" s="78">
        <v>44470</v>
      </c>
      <c r="F28" s="78">
        <v>44834</v>
      </c>
      <c r="G28" s="79">
        <v>13893</v>
      </c>
      <c r="H28" s="80" t="s">
        <v>293</v>
      </c>
      <c r="I28" s="80" t="s">
        <v>293</v>
      </c>
      <c r="J28" s="80" t="s">
        <v>293</v>
      </c>
      <c r="K28" s="81" t="str">
        <f t="shared" si="0"/>
        <v>Y</v>
      </c>
      <c r="L28" s="82">
        <v>3.9556399999999998</v>
      </c>
      <c r="M28" s="83">
        <v>1</v>
      </c>
      <c r="N28" s="82">
        <v>3.9556399999999998</v>
      </c>
      <c r="O28" s="84" t="s">
        <v>295</v>
      </c>
      <c r="P28" s="84">
        <v>3.75</v>
      </c>
      <c r="Q28" s="83">
        <v>9.1703069999999998E-2</v>
      </c>
      <c r="R28" s="84" t="s">
        <v>299</v>
      </c>
      <c r="S28" s="84">
        <v>2.25</v>
      </c>
      <c r="T28" s="83">
        <v>0.11224487999999999</v>
      </c>
      <c r="U28" s="84" t="s">
        <v>299</v>
      </c>
      <c r="V28" s="84">
        <v>1.5</v>
      </c>
      <c r="W28" s="83">
        <v>0.12377850999999999</v>
      </c>
      <c r="X28" s="84" t="s">
        <v>295</v>
      </c>
      <c r="Y28" s="84">
        <v>3.75</v>
      </c>
      <c r="Z28" s="83">
        <v>0.98705502999999994</v>
      </c>
      <c r="AA28" s="84" t="s">
        <v>300</v>
      </c>
      <c r="AB28" s="84">
        <v>5</v>
      </c>
      <c r="AC28" s="83">
        <v>0.97530863999999995</v>
      </c>
      <c r="AD28" s="84" t="s">
        <v>295</v>
      </c>
      <c r="AE28" s="84">
        <v>3.75</v>
      </c>
      <c r="AF28" s="85"/>
      <c r="AG28" s="84"/>
      <c r="AH28" s="84">
        <v>0</v>
      </c>
      <c r="AI28" s="86">
        <f t="shared" si="1"/>
        <v>20</v>
      </c>
      <c r="AJ28" s="86">
        <v>20</v>
      </c>
      <c r="AK28" s="87">
        <v>0.44444444444444442</v>
      </c>
      <c r="AL28" s="88">
        <f>ROUND('Scoring &amp; Payment'!G28*AK28/4,0)</f>
        <v>1544</v>
      </c>
      <c r="AM28" s="89">
        <f>AL28/$AL$205</f>
        <v>2.7039901367406412E-3</v>
      </c>
    </row>
    <row r="29" spans="1:39" x14ac:dyDescent="0.25">
      <c r="A29" s="90">
        <v>8599</v>
      </c>
      <c r="B29" s="91">
        <v>75079</v>
      </c>
      <c r="C29" s="92" t="s">
        <v>80</v>
      </c>
      <c r="D29" s="92" t="s">
        <v>58</v>
      </c>
      <c r="E29" s="93">
        <v>44470</v>
      </c>
      <c r="F29" s="93">
        <v>44834</v>
      </c>
      <c r="G29" s="94">
        <v>20032</v>
      </c>
      <c r="H29" s="95" t="s">
        <v>293</v>
      </c>
      <c r="I29" s="95" t="s">
        <v>293</v>
      </c>
      <c r="J29" s="95" t="s">
        <v>293</v>
      </c>
      <c r="K29" s="96" t="str">
        <f t="shared" si="0"/>
        <v>Y</v>
      </c>
      <c r="L29" s="97">
        <v>3.4123999999999999</v>
      </c>
      <c r="M29" s="98">
        <v>1</v>
      </c>
      <c r="N29" s="97">
        <v>3.4123999999999999</v>
      </c>
      <c r="O29" s="99" t="s">
        <v>296</v>
      </c>
      <c r="P29" s="99">
        <v>2.75</v>
      </c>
      <c r="Q29" s="98">
        <v>7.5117379999999997E-2</v>
      </c>
      <c r="R29" s="99" t="s">
        <v>297</v>
      </c>
      <c r="S29" s="99">
        <v>5.25</v>
      </c>
      <c r="T29" s="98">
        <v>7.2580660000000005E-2</v>
      </c>
      <c r="U29" s="99" t="s">
        <v>296</v>
      </c>
      <c r="V29" s="99">
        <v>5.5</v>
      </c>
      <c r="W29" s="98">
        <v>0.10943398</v>
      </c>
      <c r="X29" s="99" t="s">
        <v>295</v>
      </c>
      <c r="Y29" s="99">
        <v>3.75</v>
      </c>
      <c r="Z29" s="98">
        <v>0.80136987000000004</v>
      </c>
      <c r="AA29" s="99" t="s">
        <v>297</v>
      </c>
      <c r="AB29" s="99">
        <v>1.75</v>
      </c>
      <c r="AC29" s="98">
        <v>0.90410959000000002</v>
      </c>
      <c r="AD29" s="99" t="s">
        <v>297</v>
      </c>
      <c r="AE29" s="99">
        <v>1.75</v>
      </c>
      <c r="AF29" s="100"/>
      <c r="AG29" s="99"/>
      <c r="AH29" s="99">
        <v>0</v>
      </c>
      <c r="AI29" s="101">
        <f t="shared" si="1"/>
        <v>20.75</v>
      </c>
      <c r="AJ29" s="101">
        <v>20.75</v>
      </c>
      <c r="AK29" s="102">
        <v>0.46111111111111114</v>
      </c>
      <c r="AL29" s="103">
        <f>ROUND('Scoring &amp; Payment'!G29*AK29/4,0)</f>
        <v>2309</v>
      </c>
      <c r="AM29" s="104">
        <f>AL29/$AL$205</f>
        <v>4.0437261824702985E-3</v>
      </c>
    </row>
    <row r="30" spans="1:39" x14ac:dyDescent="0.25">
      <c r="A30" s="75">
        <v>2089</v>
      </c>
      <c r="B30" s="76">
        <v>75082</v>
      </c>
      <c r="C30" s="77" t="s">
        <v>81</v>
      </c>
      <c r="D30" s="77" t="s">
        <v>58</v>
      </c>
      <c r="E30" s="78">
        <v>44470</v>
      </c>
      <c r="F30" s="78">
        <v>44834</v>
      </c>
      <c r="G30" s="79">
        <v>21256</v>
      </c>
      <c r="H30" s="80" t="s">
        <v>293</v>
      </c>
      <c r="I30" s="80" t="s">
        <v>293</v>
      </c>
      <c r="J30" s="80" t="s">
        <v>293</v>
      </c>
      <c r="K30" s="81" t="str">
        <f t="shared" si="0"/>
        <v>Y</v>
      </c>
      <c r="L30" s="82">
        <v>4.1556899999999999</v>
      </c>
      <c r="M30" s="83">
        <v>1</v>
      </c>
      <c r="N30" s="82">
        <v>4.1556899999999999</v>
      </c>
      <c r="O30" s="84" t="s">
        <v>300</v>
      </c>
      <c r="P30" s="84">
        <v>5</v>
      </c>
      <c r="Q30" s="83">
        <v>7.2289149999999996E-2</v>
      </c>
      <c r="R30" s="84" t="s">
        <v>297</v>
      </c>
      <c r="S30" s="84">
        <v>5.25</v>
      </c>
      <c r="T30" s="83">
        <v>3.0927820000000002E-2</v>
      </c>
      <c r="U30" s="84" t="s">
        <v>300</v>
      </c>
      <c r="V30" s="84">
        <v>10</v>
      </c>
      <c r="W30" s="83">
        <v>0.10801392</v>
      </c>
      <c r="X30" s="84" t="s">
        <v>295</v>
      </c>
      <c r="Y30" s="84">
        <v>3.75</v>
      </c>
      <c r="Z30" s="83">
        <v>1</v>
      </c>
      <c r="AA30" s="84" t="s">
        <v>300</v>
      </c>
      <c r="AB30" s="84">
        <v>5</v>
      </c>
      <c r="AC30" s="83">
        <v>1</v>
      </c>
      <c r="AD30" s="84" t="s">
        <v>300</v>
      </c>
      <c r="AE30" s="84">
        <v>5</v>
      </c>
      <c r="AF30" s="85"/>
      <c r="AG30" s="84"/>
      <c r="AH30" s="84">
        <v>0</v>
      </c>
      <c r="AI30" s="86">
        <f t="shared" si="1"/>
        <v>34</v>
      </c>
      <c r="AJ30" s="86">
        <v>34</v>
      </c>
      <c r="AK30" s="87">
        <v>0.75555555555555554</v>
      </c>
      <c r="AL30" s="88">
        <f>ROUND('Scoring &amp; Payment'!G30*AK30/4,0)</f>
        <v>4015</v>
      </c>
      <c r="AM30" s="89">
        <f>AL30/$AL$205</f>
        <v>7.031425128894867E-3</v>
      </c>
    </row>
    <row r="31" spans="1:39" x14ac:dyDescent="0.25">
      <c r="A31" s="90">
        <v>10066</v>
      </c>
      <c r="B31" s="91">
        <v>75084</v>
      </c>
      <c r="C31" s="92" t="s">
        <v>82</v>
      </c>
      <c r="D31" s="92" t="s">
        <v>58</v>
      </c>
      <c r="E31" s="93">
        <v>44470</v>
      </c>
      <c r="F31" s="93">
        <v>44834</v>
      </c>
      <c r="G31" s="94">
        <v>10460</v>
      </c>
      <c r="H31" s="95" t="s">
        <v>293</v>
      </c>
      <c r="I31" s="95" t="s">
        <v>293</v>
      </c>
      <c r="J31" s="95" t="s">
        <v>294</v>
      </c>
      <c r="K31" s="96" t="str">
        <f t="shared" si="0"/>
        <v>N</v>
      </c>
      <c r="L31" s="97">
        <v>3.36754</v>
      </c>
      <c r="M31" s="98">
        <v>1</v>
      </c>
      <c r="N31" s="97">
        <v>3.36754</v>
      </c>
      <c r="O31" s="99" t="s">
        <v>301</v>
      </c>
      <c r="P31" s="99" t="s">
        <v>302</v>
      </c>
      <c r="Q31" s="98">
        <v>4.210523E-2</v>
      </c>
      <c r="R31" s="99" t="s">
        <v>301</v>
      </c>
      <c r="S31" s="99">
        <v>0</v>
      </c>
      <c r="T31" s="98">
        <v>0.18181818</v>
      </c>
      <c r="U31" s="99" t="s">
        <v>301</v>
      </c>
      <c r="V31" s="99">
        <v>0</v>
      </c>
      <c r="W31" s="98">
        <v>0.26923079</v>
      </c>
      <c r="X31" s="99" t="s">
        <v>301</v>
      </c>
      <c r="Y31" s="99">
        <v>0</v>
      </c>
      <c r="Z31" s="98">
        <v>0.48466257000000001</v>
      </c>
      <c r="AA31" s="99" t="s">
        <v>301</v>
      </c>
      <c r="AB31" s="99">
        <v>0</v>
      </c>
      <c r="AC31" s="98">
        <v>0.91111110999999989</v>
      </c>
      <c r="AD31" s="99" t="s">
        <v>301</v>
      </c>
      <c r="AE31" s="99">
        <v>0</v>
      </c>
      <c r="AF31" s="100"/>
      <c r="AG31" s="99"/>
      <c r="AH31" s="99">
        <v>0</v>
      </c>
      <c r="AI31" s="101">
        <f t="shared" si="1"/>
        <v>0</v>
      </c>
      <c r="AJ31" s="101">
        <v>0</v>
      </c>
      <c r="AK31" s="102">
        <v>0</v>
      </c>
      <c r="AL31" s="103">
        <f>ROUND('Scoring &amp; Payment'!G31*AK31/4,0)</f>
        <v>0</v>
      </c>
      <c r="AM31" s="104">
        <f>AL31/$AL$205</f>
        <v>0</v>
      </c>
    </row>
    <row r="32" spans="1:39" x14ac:dyDescent="0.25">
      <c r="A32" s="75">
        <v>6809</v>
      </c>
      <c r="B32" s="76">
        <v>75085</v>
      </c>
      <c r="C32" s="77" t="s">
        <v>83</v>
      </c>
      <c r="D32" s="77" t="s">
        <v>84</v>
      </c>
      <c r="E32" s="78">
        <v>44470</v>
      </c>
      <c r="F32" s="78">
        <v>44834</v>
      </c>
      <c r="G32" s="79">
        <v>33761</v>
      </c>
      <c r="H32" s="80" t="s">
        <v>293</v>
      </c>
      <c r="I32" s="80" t="s">
        <v>293</v>
      </c>
      <c r="J32" s="80" t="s">
        <v>293</v>
      </c>
      <c r="K32" s="81" t="str">
        <f t="shared" si="0"/>
        <v>Y</v>
      </c>
      <c r="L32" s="82">
        <v>3.7972100000000002</v>
      </c>
      <c r="M32" s="83">
        <v>1</v>
      </c>
      <c r="N32" s="82">
        <v>3.7972100000000002</v>
      </c>
      <c r="O32" s="84" t="s">
        <v>295</v>
      </c>
      <c r="P32" s="84">
        <v>3.75</v>
      </c>
      <c r="Q32" s="83">
        <v>6.9230769999999997E-2</v>
      </c>
      <c r="R32" s="84" t="s">
        <v>297</v>
      </c>
      <c r="S32" s="84">
        <v>5.25</v>
      </c>
      <c r="T32" s="83">
        <v>9.803924E-2</v>
      </c>
      <c r="U32" s="84" t="s">
        <v>299</v>
      </c>
      <c r="V32" s="84">
        <v>1.5</v>
      </c>
      <c r="W32" s="83">
        <v>0.10243904000000001</v>
      </c>
      <c r="X32" s="84" t="s">
        <v>295</v>
      </c>
      <c r="Y32" s="84">
        <v>3.75</v>
      </c>
      <c r="Z32" s="83">
        <v>1</v>
      </c>
      <c r="AA32" s="84" t="s">
        <v>300</v>
      </c>
      <c r="AB32" s="84">
        <v>5</v>
      </c>
      <c r="AC32" s="83">
        <v>0.97580644999999999</v>
      </c>
      <c r="AD32" s="84" t="s">
        <v>295</v>
      </c>
      <c r="AE32" s="84">
        <v>3.75</v>
      </c>
      <c r="AF32" s="85"/>
      <c r="AG32" s="84"/>
      <c r="AH32" s="84">
        <v>0</v>
      </c>
      <c r="AI32" s="86">
        <f t="shared" si="1"/>
        <v>23</v>
      </c>
      <c r="AJ32" s="86">
        <v>23</v>
      </c>
      <c r="AK32" s="87">
        <v>0.51111111111111107</v>
      </c>
      <c r="AL32" s="88">
        <f>ROUND('Scoring &amp; Payment'!G32*AK32/4,0)</f>
        <v>4314</v>
      </c>
      <c r="AM32" s="89">
        <f>AL32/$AL$205</f>
        <v>7.555060524546066E-3</v>
      </c>
    </row>
    <row r="33" spans="1:39" x14ac:dyDescent="0.25">
      <c r="A33" s="90">
        <v>20172</v>
      </c>
      <c r="B33" s="91">
        <v>75089</v>
      </c>
      <c r="C33" s="92" t="s">
        <v>85</v>
      </c>
      <c r="D33" s="92" t="s">
        <v>63</v>
      </c>
      <c r="E33" s="93">
        <v>44470</v>
      </c>
      <c r="F33" s="93">
        <v>44834</v>
      </c>
      <c r="G33" s="94">
        <v>13479</v>
      </c>
      <c r="H33" s="95" t="s">
        <v>293</v>
      </c>
      <c r="I33" s="95" t="s">
        <v>293</v>
      </c>
      <c r="J33" s="95" t="s">
        <v>293</v>
      </c>
      <c r="K33" s="96" t="str">
        <f t="shared" si="0"/>
        <v>Y</v>
      </c>
      <c r="L33" s="97">
        <v>2.39994</v>
      </c>
      <c r="M33" s="98">
        <v>1</v>
      </c>
      <c r="N33" s="97">
        <v>2.39994</v>
      </c>
      <c r="O33" s="99" t="s">
        <v>298</v>
      </c>
      <c r="P33" s="99">
        <v>0</v>
      </c>
      <c r="Q33" s="98">
        <v>9.375E-2</v>
      </c>
      <c r="R33" s="99" t="s">
        <v>299</v>
      </c>
      <c r="S33" s="99">
        <v>2.25</v>
      </c>
      <c r="T33" s="98">
        <v>0.10493826000000001</v>
      </c>
      <c r="U33" s="99" t="s">
        <v>299</v>
      </c>
      <c r="V33" s="99">
        <v>1.5</v>
      </c>
      <c r="W33" s="98">
        <v>0.12269939000000001</v>
      </c>
      <c r="X33" s="99" t="s">
        <v>295</v>
      </c>
      <c r="Y33" s="99">
        <v>3.75</v>
      </c>
      <c r="Z33" s="98">
        <v>0.48809522999999999</v>
      </c>
      <c r="AA33" s="99" t="s">
        <v>298</v>
      </c>
      <c r="AB33" s="99">
        <v>0</v>
      </c>
      <c r="AC33" s="98">
        <v>0.93617020999999989</v>
      </c>
      <c r="AD33" s="99" t="s">
        <v>297</v>
      </c>
      <c r="AE33" s="99">
        <v>1.75</v>
      </c>
      <c r="AF33" s="100"/>
      <c r="AG33" s="99"/>
      <c r="AH33" s="99">
        <v>0</v>
      </c>
      <c r="AI33" s="101">
        <f t="shared" si="1"/>
        <v>9.25</v>
      </c>
      <c r="AJ33" s="101">
        <v>9.25</v>
      </c>
      <c r="AK33" s="102">
        <v>0.20555555555555555</v>
      </c>
      <c r="AL33" s="103">
        <f>ROUND('Scoring &amp; Payment'!G33*AK33/4,0)</f>
        <v>693</v>
      </c>
      <c r="AM33" s="104">
        <f>AL33/$AL$205</f>
        <v>1.2136432414256893E-3</v>
      </c>
    </row>
    <row r="34" spans="1:39" x14ac:dyDescent="0.25">
      <c r="A34" s="75">
        <v>9621</v>
      </c>
      <c r="B34" s="76">
        <v>75105</v>
      </c>
      <c r="C34" s="77" t="s">
        <v>86</v>
      </c>
      <c r="D34" s="77" t="s">
        <v>87</v>
      </c>
      <c r="E34" s="78">
        <v>44501</v>
      </c>
      <c r="F34" s="78">
        <v>44834</v>
      </c>
      <c r="G34" s="79">
        <v>18667</v>
      </c>
      <c r="H34" s="80" t="s">
        <v>293</v>
      </c>
      <c r="I34" s="80" t="s">
        <v>293</v>
      </c>
      <c r="J34" s="80" t="s">
        <v>293</v>
      </c>
      <c r="K34" s="81" t="str">
        <f t="shared" si="0"/>
        <v>Y</v>
      </c>
      <c r="L34" s="82">
        <v>3.3552</v>
      </c>
      <c r="M34" s="83">
        <v>1</v>
      </c>
      <c r="N34" s="82">
        <v>3.3552</v>
      </c>
      <c r="O34" s="84" t="s">
        <v>297</v>
      </c>
      <c r="P34" s="84">
        <v>1.75</v>
      </c>
      <c r="Q34" s="83">
        <v>5.0000010000000004E-2</v>
      </c>
      <c r="R34" s="84" t="s">
        <v>295</v>
      </c>
      <c r="S34" s="84">
        <v>11.25</v>
      </c>
      <c r="T34" s="83">
        <v>8.173076E-2</v>
      </c>
      <c r="U34" s="84" t="s">
        <v>297</v>
      </c>
      <c r="V34" s="84">
        <v>3.5</v>
      </c>
      <c r="W34" s="83">
        <v>0.20238098000000002</v>
      </c>
      <c r="X34" s="84" t="s">
        <v>297</v>
      </c>
      <c r="Y34" s="84">
        <v>1.75</v>
      </c>
      <c r="Z34" s="83">
        <v>0.97328245999999996</v>
      </c>
      <c r="AA34" s="84" t="s">
        <v>295</v>
      </c>
      <c r="AB34" s="84">
        <v>3.75</v>
      </c>
      <c r="AC34" s="83">
        <v>0.95588234999999999</v>
      </c>
      <c r="AD34" s="84" t="s">
        <v>296</v>
      </c>
      <c r="AE34" s="84">
        <v>2.75</v>
      </c>
      <c r="AF34" s="85"/>
      <c r="AG34" s="84"/>
      <c r="AH34" s="84">
        <v>0</v>
      </c>
      <c r="AI34" s="86">
        <f t="shared" si="1"/>
        <v>24.75</v>
      </c>
      <c r="AJ34" s="86">
        <v>24.75</v>
      </c>
      <c r="AK34" s="87">
        <v>0.55000000000000004</v>
      </c>
      <c r="AL34" s="88">
        <f>ROUND('Scoring &amp; Payment'!G34*AK34/4,0)</f>
        <v>2567</v>
      </c>
      <c r="AM34" s="89">
        <f>AL34/$AL$205</f>
        <v>4.4955587312261822E-3</v>
      </c>
    </row>
    <row r="35" spans="1:39" x14ac:dyDescent="0.25">
      <c r="A35" s="90">
        <v>9472</v>
      </c>
      <c r="B35" s="91">
        <v>75106</v>
      </c>
      <c r="C35" s="92" t="s">
        <v>88</v>
      </c>
      <c r="D35" s="92" t="s">
        <v>60</v>
      </c>
      <c r="E35" s="93">
        <v>44470</v>
      </c>
      <c r="F35" s="93">
        <v>44834</v>
      </c>
      <c r="G35" s="94">
        <v>30770</v>
      </c>
      <c r="H35" s="95" t="s">
        <v>293</v>
      </c>
      <c r="I35" s="95" t="s">
        <v>294</v>
      </c>
      <c r="J35" s="95" t="s">
        <v>294</v>
      </c>
      <c r="K35" s="96" t="str">
        <f t="shared" si="0"/>
        <v>N</v>
      </c>
      <c r="L35" s="97">
        <v>4.1680000000000001</v>
      </c>
      <c r="M35" s="98">
        <v>1</v>
      </c>
      <c r="N35" s="97">
        <v>4.1680000000000001</v>
      </c>
      <c r="O35" s="99" t="s">
        <v>301</v>
      </c>
      <c r="P35" s="99" t="s">
        <v>302</v>
      </c>
      <c r="Q35" s="98">
        <v>6.57277E-2</v>
      </c>
      <c r="R35" s="99" t="s">
        <v>301</v>
      </c>
      <c r="S35" s="99">
        <v>0</v>
      </c>
      <c r="T35" s="98">
        <v>6.4102560000000003E-2</v>
      </c>
      <c r="U35" s="99" t="s">
        <v>301</v>
      </c>
      <c r="V35" s="99">
        <v>0</v>
      </c>
      <c r="W35" s="98">
        <v>0.29328624999999997</v>
      </c>
      <c r="X35" s="99" t="s">
        <v>301</v>
      </c>
      <c r="Y35" s="99">
        <v>0</v>
      </c>
      <c r="Z35" s="98">
        <v>0.77101450000000005</v>
      </c>
      <c r="AA35" s="99" t="s">
        <v>301</v>
      </c>
      <c r="AB35" s="99">
        <v>0</v>
      </c>
      <c r="AC35" s="98">
        <v>0.89523809999999993</v>
      </c>
      <c r="AD35" s="99" t="s">
        <v>301</v>
      </c>
      <c r="AE35" s="99">
        <v>0</v>
      </c>
      <c r="AF35" s="100"/>
      <c r="AG35" s="99"/>
      <c r="AH35" s="99">
        <v>0</v>
      </c>
      <c r="AI35" s="101">
        <f t="shared" si="1"/>
        <v>0</v>
      </c>
      <c r="AJ35" s="101">
        <v>0</v>
      </c>
      <c r="AK35" s="102">
        <v>0</v>
      </c>
      <c r="AL35" s="103">
        <f>ROUND('Scoring &amp; Payment'!G35*AK35/4,0)</f>
        <v>0</v>
      </c>
      <c r="AM35" s="104">
        <f>AL35/$AL$205</f>
        <v>0</v>
      </c>
    </row>
    <row r="36" spans="1:39" x14ac:dyDescent="0.25">
      <c r="A36" s="75">
        <v>927</v>
      </c>
      <c r="B36" s="76">
        <v>75109</v>
      </c>
      <c r="C36" s="77" t="s">
        <v>89</v>
      </c>
      <c r="D36" s="77" t="s">
        <v>76</v>
      </c>
      <c r="E36" s="78">
        <v>44470</v>
      </c>
      <c r="F36" s="78">
        <v>44834</v>
      </c>
      <c r="G36" s="79">
        <v>61675</v>
      </c>
      <c r="H36" s="80" t="s">
        <v>293</v>
      </c>
      <c r="I36" s="80" t="s">
        <v>293</v>
      </c>
      <c r="J36" s="80" t="s">
        <v>293</v>
      </c>
      <c r="K36" s="81" t="str">
        <f t="shared" si="0"/>
        <v>Y</v>
      </c>
      <c r="L36" s="82">
        <v>3.3161399999999999</v>
      </c>
      <c r="M36" s="83">
        <v>1</v>
      </c>
      <c r="N36" s="82">
        <v>3.3161399999999999</v>
      </c>
      <c r="O36" s="84" t="s">
        <v>297</v>
      </c>
      <c r="P36" s="84">
        <v>1.75</v>
      </c>
      <c r="Q36" s="83">
        <v>9.107809E-2</v>
      </c>
      <c r="R36" s="84" t="s">
        <v>299</v>
      </c>
      <c r="S36" s="84">
        <v>2.25</v>
      </c>
      <c r="T36" s="83">
        <v>8.7912089999999998E-2</v>
      </c>
      <c r="U36" s="84" t="s">
        <v>297</v>
      </c>
      <c r="V36" s="84">
        <v>3.5</v>
      </c>
      <c r="W36" s="83">
        <v>0.13509315</v>
      </c>
      <c r="X36" s="84" t="s">
        <v>296</v>
      </c>
      <c r="Y36" s="84">
        <v>2.75</v>
      </c>
      <c r="Z36" s="83">
        <v>0.64499350000000011</v>
      </c>
      <c r="AA36" s="84" t="s">
        <v>299</v>
      </c>
      <c r="AB36" s="84">
        <v>0.75</v>
      </c>
      <c r="AC36" s="83">
        <v>0.94949494999999995</v>
      </c>
      <c r="AD36" s="84" t="s">
        <v>296</v>
      </c>
      <c r="AE36" s="84">
        <v>2.75</v>
      </c>
      <c r="AF36" s="85"/>
      <c r="AG36" s="84"/>
      <c r="AH36" s="84">
        <v>0</v>
      </c>
      <c r="AI36" s="86">
        <f t="shared" si="1"/>
        <v>13.75</v>
      </c>
      <c r="AJ36" s="86">
        <v>13.75</v>
      </c>
      <c r="AK36" s="87">
        <v>0.30555555555555558</v>
      </c>
      <c r="AL36" s="88">
        <f>ROUND('Scoring &amp; Payment'!G36*AK36/4,0)</f>
        <v>4711</v>
      </c>
      <c r="AM36" s="89">
        <f>AL36/$AL$205</f>
        <v>8.2503222371665547E-3</v>
      </c>
    </row>
    <row r="37" spans="1:39" x14ac:dyDescent="0.25">
      <c r="A37" s="90">
        <v>10967</v>
      </c>
      <c r="B37" s="91">
        <v>75111</v>
      </c>
      <c r="C37" s="92" t="s">
        <v>90</v>
      </c>
      <c r="D37" s="92" t="s">
        <v>63</v>
      </c>
      <c r="E37" s="93">
        <v>44470</v>
      </c>
      <c r="F37" s="93">
        <v>44834</v>
      </c>
      <c r="G37" s="94">
        <v>9751</v>
      </c>
      <c r="H37" s="95" t="s">
        <v>293</v>
      </c>
      <c r="I37" s="95" t="s">
        <v>293</v>
      </c>
      <c r="J37" s="95" t="s">
        <v>293</v>
      </c>
      <c r="K37" s="96" t="str">
        <f t="shared" si="0"/>
        <v>Y</v>
      </c>
      <c r="L37" s="97">
        <v>3.3531</v>
      </c>
      <c r="M37" s="98">
        <v>1</v>
      </c>
      <c r="N37" s="97">
        <v>3.3531</v>
      </c>
      <c r="O37" s="99" t="s">
        <v>297</v>
      </c>
      <c r="P37" s="99">
        <v>1.75</v>
      </c>
      <c r="Q37" s="98">
        <v>5.4945050000000002E-2</v>
      </c>
      <c r="R37" s="99" t="s">
        <v>296</v>
      </c>
      <c r="S37" s="99">
        <v>8.25</v>
      </c>
      <c r="T37" s="98">
        <v>0.12844036</v>
      </c>
      <c r="U37" s="99" t="s">
        <v>298</v>
      </c>
      <c r="V37" s="99">
        <v>0</v>
      </c>
      <c r="W37" s="98">
        <v>0.17241378999999998</v>
      </c>
      <c r="X37" s="99" t="s">
        <v>297</v>
      </c>
      <c r="Y37" s="99">
        <v>1.75</v>
      </c>
      <c r="Z37" s="98">
        <v>0.99264705000000009</v>
      </c>
      <c r="AA37" s="99" t="s">
        <v>300</v>
      </c>
      <c r="AB37" s="99">
        <v>5</v>
      </c>
      <c r="AC37" s="98">
        <v>0.97222222000000003</v>
      </c>
      <c r="AD37" s="99" t="s">
        <v>295</v>
      </c>
      <c r="AE37" s="99">
        <v>3.75</v>
      </c>
      <c r="AF37" s="100"/>
      <c r="AG37" s="99"/>
      <c r="AH37" s="99">
        <v>0</v>
      </c>
      <c r="AI37" s="101">
        <f t="shared" si="1"/>
        <v>20.5</v>
      </c>
      <c r="AJ37" s="101">
        <v>20.5</v>
      </c>
      <c r="AK37" s="102">
        <v>0.45555555555555555</v>
      </c>
      <c r="AL37" s="103">
        <f>ROUND('Scoring &amp; Payment'!G37*AK37/4,0)</f>
        <v>1111</v>
      </c>
      <c r="AM37" s="104">
        <f>AL37/$AL$205</f>
        <v>1.9456820219681686E-3</v>
      </c>
    </row>
    <row r="38" spans="1:39" x14ac:dyDescent="0.25">
      <c r="A38" s="75">
        <v>8425</v>
      </c>
      <c r="B38" s="76">
        <v>75113</v>
      </c>
      <c r="C38" s="77" t="s">
        <v>91</v>
      </c>
      <c r="D38" s="77" t="s">
        <v>92</v>
      </c>
      <c r="E38" s="78">
        <v>44470</v>
      </c>
      <c r="F38" s="78">
        <v>44834</v>
      </c>
      <c r="G38" s="79">
        <v>18965</v>
      </c>
      <c r="H38" s="80" t="s">
        <v>293</v>
      </c>
      <c r="I38" s="80" t="s">
        <v>293</v>
      </c>
      <c r="J38" s="80" t="s">
        <v>294</v>
      </c>
      <c r="K38" s="81" t="str">
        <f t="shared" si="0"/>
        <v>N</v>
      </c>
      <c r="L38" s="82">
        <v>3.6440000000000001</v>
      </c>
      <c r="M38" s="83">
        <v>1</v>
      </c>
      <c r="N38" s="82">
        <v>3.6440000000000001</v>
      </c>
      <c r="O38" s="84" t="s">
        <v>301</v>
      </c>
      <c r="P38" s="84" t="s">
        <v>302</v>
      </c>
      <c r="Q38" s="83">
        <v>4.3478250000000003E-2</v>
      </c>
      <c r="R38" s="84" t="s">
        <v>301</v>
      </c>
      <c r="S38" s="84">
        <v>0</v>
      </c>
      <c r="T38" s="83">
        <v>8.144796E-2</v>
      </c>
      <c r="U38" s="84" t="s">
        <v>301</v>
      </c>
      <c r="V38" s="84">
        <v>0</v>
      </c>
      <c r="W38" s="83">
        <v>6.4220180000000002E-2</v>
      </c>
      <c r="X38" s="84" t="s">
        <v>301</v>
      </c>
      <c r="Y38" s="84">
        <v>0</v>
      </c>
      <c r="Z38" s="83">
        <v>0.40562246000000002</v>
      </c>
      <c r="AA38" s="84" t="s">
        <v>301</v>
      </c>
      <c r="AB38" s="84">
        <v>0</v>
      </c>
      <c r="AC38" s="83">
        <v>0.78461538000000008</v>
      </c>
      <c r="AD38" s="84" t="s">
        <v>301</v>
      </c>
      <c r="AE38" s="84">
        <v>0</v>
      </c>
      <c r="AF38" s="85"/>
      <c r="AG38" s="84"/>
      <c r="AH38" s="84">
        <v>0</v>
      </c>
      <c r="AI38" s="86">
        <f t="shared" si="1"/>
        <v>0</v>
      </c>
      <c r="AJ38" s="86">
        <v>0</v>
      </c>
      <c r="AK38" s="87">
        <v>0</v>
      </c>
      <c r="AL38" s="88">
        <f>ROUND('Scoring &amp; Payment'!G38*AK38/4,0)</f>
        <v>0</v>
      </c>
      <c r="AM38" s="89">
        <f>AL38/$AL$205</f>
        <v>0</v>
      </c>
    </row>
    <row r="39" spans="1:39" x14ac:dyDescent="0.25">
      <c r="A39" s="90">
        <v>5645</v>
      </c>
      <c r="B39" s="91">
        <v>75117</v>
      </c>
      <c r="C39" s="92" t="s">
        <v>93</v>
      </c>
      <c r="D39" s="92" t="s">
        <v>94</v>
      </c>
      <c r="E39" s="93">
        <v>44470</v>
      </c>
      <c r="F39" s="93">
        <v>44834</v>
      </c>
      <c r="G39" s="94">
        <v>36166</v>
      </c>
      <c r="H39" s="95" t="s">
        <v>293</v>
      </c>
      <c r="I39" s="95" t="s">
        <v>293</v>
      </c>
      <c r="J39" s="95" t="s">
        <v>294</v>
      </c>
      <c r="K39" s="96" t="str">
        <f t="shared" si="0"/>
        <v>N</v>
      </c>
      <c r="L39" s="97">
        <v>4.1840200000000003</v>
      </c>
      <c r="M39" s="98">
        <v>1</v>
      </c>
      <c r="N39" s="97">
        <v>4.1840200000000003</v>
      </c>
      <c r="O39" s="99" t="s">
        <v>301</v>
      </c>
      <c r="P39" s="99" t="s">
        <v>302</v>
      </c>
      <c r="Q39" s="98">
        <v>6.1643839999999998E-2</v>
      </c>
      <c r="R39" s="99" t="s">
        <v>301</v>
      </c>
      <c r="S39" s="99">
        <v>0</v>
      </c>
      <c r="T39" s="98">
        <v>0.14794009</v>
      </c>
      <c r="U39" s="99" t="s">
        <v>301</v>
      </c>
      <c r="V39" s="99">
        <v>0</v>
      </c>
      <c r="W39" s="98">
        <v>0.21993127000000001</v>
      </c>
      <c r="X39" s="99" t="s">
        <v>301</v>
      </c>
      <c r="Y39" s="99">
        <v>0</v>
      </c>
      <c r="Z39" s="98">
        <v>0.84228188000000004</v>
      </c>
      <c r="AA39" s="99" t="s">
        <v>301</v>
      </c>
      <c r="AB39" s="99">
        <v>0</v>
      </c>
      <c r="AC39" s="98">
        <v>0.91139240999999993</v>
      </c>
      <c r="AD39" s="99" t="s">
        <v>301</v>
      </c>
      <c r="AE39" s="99">
        <v>0</v>
      </c>
      <c r="AF39" s="100"/>
      <c r="AG39" s="99"/>
      <c r="AH39" s="99">
        <v>0</v>
      </c>
      <c r="AI39" s="101">
        <f t="shared" si="1"/>
        <v>0</v>
      </c>
      <c r="AJ39" s="101">
        <v>0</v>
      </c>
      <c r="AK39" s="102">
        <v>0</v>
      </c>
      <c r="AL39" s="103">
        <f>ROUND('Scoring &amp; Payment'!G39*AK39/4,0)</f>
        <v>0</v>
      </c>
      <c r="AM39" s="104">
        <f>AL39/$AL$205</f>
        <v>0</v>
      </c>
    </row>
    <row r="40" spans="1:39" x14ac:dyDescent="0.25">
      <c r="A40" s="75">
        <v>1198</v>
      </c>
      <c r="B40" s="76">
        <v>75135</v>
      </c>
      <c r="C40" s="77" t="s">
        <v>95</v>
      </c>
      <c r="D40" s="77" t="s">
        <v>96</v>
      </c>
      <c r="E40" s="78">
        <v>44470</v>
      </c>
      <c r="F40" s="78">
        <v>44834</v>
      </c>
      <c r="G40" s="79">
        <v>59460</v>
      </c>
      <c r="H40" s="80" t="s">
        <v>293</v>
      </c>
      <c r="I40" s="80" t="s">
        <v>293</v>
      </c>
      <c r="J40" s="80" t="s">
        <v>293</v>
      </c>
      <c r="K40" s="81" t="str">
        <f t="shared" si="0"/>
        <v>Y</v>
      </c>
      <c r="L40" s="82">
        <v>3.9750999999999999</v>
      </c>
      <c r="M40" s="83">
        <v>1</v>
      </c>
      <c r="N40" s="82">
        <v>3.9750999999999999</v>
      </c>
      <c r="O40" s="84" t="s">
        <v>295</v>
      </c>
      <c r="P40" s="84">
        <v>3.75</v>
      </c>
      <c r="Q40" s="83">
        <v>8.051527E-2</v>
      </c>
      <c r="R40" s="84" t="s">
        <v>297</v>
      </c>
      <c r="S40" s="84">
        <v>5.25</v>
      </c>
      <c r="T40" s="83">
        <v>7.3667709999999997E-2</v>
      </c>
      <c r="U40" s="84" t="s">
        <v>296</v>
      </c>
      <c r="V40" s="84">
        <v>5.5</v>
      </c>
      <c r="W40" s="83">
        <v>0.23913044</v>
      </c>
      <c r="X40" s="84" t="s">
        <v>299</v>
      </c>
      <c r="Y40" s="84">
        <v>0.75</v>
      </c>
      <c r="Z40" s="83">
        <v>0.73216520000000007</v>
      </c>
      <c r="AA40" s="84" t="s">
        <v>297</v>
      </c>
      <c r="AB40" s="84">
        <v>1.75</v>
      </c>
      <c r="AC40" s="83">
        <v>0.9818181800000001</v>
      </c>
      <c r="AD40" s="84" t="s">
        <v>295</v>
      </c>
      <c r="AE40" s="84">
        <v>3.75</v>
      </c>
      <c r="AF40" s="85"/>
      <c r="AG40" s="84"/>
      <c r="AH40" s="84">
        <v>0</v>
      </c>
      <c r="AI40" s="86">
        <f t="shared" si="1"/>
        <v>20.75</v>
      </c>
      <c r="AJ40" s="86">
        <v>20.75</v>
      </c>
      <c r="AK40" s="87">
        <v>0.46111111111111114</v>
      </c>
      <c r="AL40" s="88">
        <f>ROUND('Scoring &amp; Payment'!G40*AK40/4,0)</f>
        <v>6854</v>
      </c>
      <c r="AM40" s="89">
        <f>AL40/$AL$205</f>
        <v>1.2003334454158261E-2</v>
      </c>
    </row>
    <row r="41" spans="1:39" x14ac:dyDescent="0.25">
      <c r="A41" s="90">
        <v>9134</v>
      </c>
      <c r="B41" s="91">
        <v>75138</v>
      </c>
      <c r="C41" s="92" t="s">
        <v>97</v>
      </c>
      <c r="D41" s="92" t="s">
        <v>76</v>
      </c>
      <c r="E41" s="93">
        <v>44470</v>
      </c>
      <c r="F41" s="93">
        <v>44834</v>
      </c>
      <c r="G41" s="94">
        <v>29680</v>
      </c>
      <c r="H41" s="95" t="s">
        <v>293</v>
      </c>
      <c r="I41" s="95" t="s">
        <v>293</v>
      </c>
      <c r="J41" s="95" t="s">
        <v>293</v>
      </c>
      <c r="K41" s="96" t="str">
        <f t="shared" si="0"/>
        <v>Y</v>
      </c>
      <c r="L41" s="97">
        <v>3.1024699999999998</v>
      </c>
      <c r="M41" s="98">
        <v>1</v>
      </c>
      <c r="N41" s="97">
        <v>3.1024699999999998</v>
      </c>
      <c r="O41" s="99" t="s">
        <v>299</v>
      </c>
      <c r="P41" s="99">
        <v>0.75</v>
      </c>
      <c r="Q41" s="98">
        <v>4.6783609999999996E-2</v>
      </c>
      <c r="R41" s="99" t="s">
        <v>295</v>
      </c>
      <c r="S41" s="99">
        <v>11.25</v>
      </c>
      <c r="T41" s="98">
        <v>4.7169800000000005E-2</v>
      </c>
      <c r="U41" s="99" t="s">
        <v>295</v>
      </c>
      <c r="V41" s="99">
        <v>7.5</v>
      </c>
      <c r="W41" s="98">
        <v>7.2649580000000005E-2</v>
      </c>
      <c r="X41" s="99" t="s">
        <v>300</v>
      </c>
      <c r="Y41" s="99">
        <v>5</v>
      </c>
      <c r="Z41" s="98">
        <v>0.68194840999999995</v>
      </c>
      <c r="AA41" s="99" t="s">
        <v>299</v>
      </c>
      <c r="AB41" s="99">
        <v>0.75</v>
      </c>
      <c r="AC41" s="98">
        <v>0.91954023000000007</v>
      </c>
      <c r="AD41" s="99" t="s">
        <v>297</v>
      </c>
      <c r="AE41" s="99">
        <v>1.75</v>
      </c>
      <c r="AF41" s="100"/>
      <c r="AG41" s="99"/>
      <c r="AH41" s="99">
        <v>0</v>
      </c>
      <c r="AI41" s="101">
        <f t="shared" si="1"/>
        <v>27</v>
      </c>
      <c r="AJ41" s="101">
        <v>27</v>
      </c>
      <c r="AK41" s="102">
        <v>0.6</v>
      </c>
      <c r="AL41" s="103">
        <f>ROUND('Scoring &amp; Payment'!G41*AK41/4,0)</f>
        <v>4452</v>
      </c>
      <c r="AM41" s="104">
        <f>AL41/$AL$205</f>
        <v>7.7967383994620044E-3</v>
      </c>
    </row>
    <row r="42" spans="1:39" x14ac:dyDescent="0.25">
      <c r="A42" s="75">
        <v>10686</v>
      </c>
      <c r="B42" s="76">
        <v>75144</v>
      </c>
      <c r="C42" s="77" t="s">
        <v>98</v>
      </c>
      <c r="D42" s="77" t="s">
        <v>63</v>
      </c>
      <c r="E42" s="78">
        <v>44470</v>
      </c>
      <c r="F42" s="78">
        <v>44834</v>
      </c>
      <c r="G42" s="79">
        <v>21187</v>
      </c>
      <c r="H42" s="80" t="s">
        <v>293</v>
      </c>
      <c r="I42" s="80" t="s">
        <v>293</v>
      </c>
      <c r="J42" s="80" t="s">
        <v>293</v>
      </c>
      <c r="K42" s="81" t="str">
        <f t="shared" si="0"/>
        <v>Y</v>
      </c>
      <c r="L42" s="82">
        <v>2.9171299999999998</v>
      </c>
      <c r="M42" s="83">
        <v>1</v>
      </c>
      <c r="N42" s="82">
        <v>2.9171299999999998</v>
      </c>
      <c r="O42" s="84" t="s">
        <v>299</v>
      </c>
      <c r="P42" s="84">
        <v>0.75</v>
      </c>
      <c r="Q42" s="83">
        <v>2.0202019999999998E-2</v>
      </c>
      <c r="R42" s="84" t="s">
        <v>300</v>
      </c>
      <c r="S42" s="84">
        <v>15</v>
      </c>
      <c r="T42" s="83">
        <v>4.4642850000000005E-2</v>
      </c>
      <c r="U42" s="84" t="s">
        <v>295</v>
      </c>
      <c r="V42" s="84">
        <v>7.5</v>
      </c>
      <c r="W42" s="83">
        <v>0.18867926000000002</v>
      </c>
      <c r="X42" s="84" t="s">
        <v>297</v>
      </c>
      <c r="Y42" s="84">
        <v>1.75</v>
      </c>
      <c r="Z42" s="83">
        <v>0.80851065000000011</v>
      </c>
      <c r="AA42" s="84" t="s">
        <v>297</v>
      </c>
      <c r="AB42" s="84">
        <v>1.75</v>
      </c>
      <c r="AC42" s="83">
        <v>1</v>
      </c>
      <c r="AD42" s="84" t="s">
        <v>300</v>
      </c>
      <c r="AE42" s="84">
        <v>5</v>
      </c>
      <c r="AF42" s="85"/>
      <c r="AG42" s="84"/>
      <c r="AH42" s="84">
        <v>0</v>
      </c>
      <c r="AI42" s="86">
        <f t="shared" si="1"/>
        <v>31.75</v>
      </c>
      <c r="AJ42" s="86">
        <v>31.75</v>
      </c>
      <c r="AK42" s="87">
        <v>0.7055555555555556</v>
      </c>
      <c r="AL42" s="88">
        <f>ROUND('Scoring &amp; Payment'!G42*AK42/4,0)</f>
        <v>3737</v>
      </c>
      <c r="AM42" s="89">
        <f>AL42/$AL$205</f>
        <v>6.544566801165658E-3</v>
      </c>
    </row>
    <row r="43" spans="1:39" x14ac:dyDescent="0.25">
      <c r="A43" s="90">
        <v>7047</v>
      </c>
      <c r="B43" s="91">
        <v>75146</v>
      </c>
      <c r="C43" s="92" t="s">
        <v>99</v>
      </c>
      <c r="D43" s="92" t="s">
        <v>58</v>
      </c>
      <c r="E43" s="93">
        <v>44470</v>
      </c>
      <c r="F43" s="93">
        <v>44834</v>
      </c>
      <c r="G43" s="94">
        <v>11921</v>
      </c>
      <c r="H43" s="95" t="s">
        <v>293</v>
      </c>
      <c r="I43" s="95" t="s">
        <v>293</v>
      </c>
      <c r="J43" s="95" t="s">
        <v>293</v>
      </c>
      <c r="K43" s="96" t="str">
        <f t="shared" si="0"/>
        <v>Y</v>
      </c>
      <c r="L43" s="97">
        <v>4.0344100000000003</v>
      </c>
      <c r="M43" s="98">
        <v>1</v>
      </c>
      <c r="N43" s="97">
        <v>4.0344100000000003</v>
      </c>
      <c r="O43" s="99" t="s">
        <v>300</v>
      </c>
      <c r="P43" s="99">
        <v>5</v>
      </c>
      <c r="Q43" s="98">
        <v>7.1428580000000005E-2</v>
      </c>
      <c r="R43" s="99" t="s">
        <v>297</v>
      </c>
      <c r="S43" s="99">
        <v>5.25</v>
      </c>
      <c r="T43" s="98">
        <v>0.10191084</v>
      </c>
      <c r="U43" s="99" t="s">
        <v>299</v>
      </c>
      <c r="V43" s="99">
        <v>1.5</v>
      </c>
      <c r="W43" s="98">
        <v>0.16666665999999999</v>
      </c>
      <c r="X43" s="99" t="s">
        <v>297</v>
      </c>
      <c r="Y43" s="99">
        <v>1.75</v>
      </c>
      <c r="Z43" s="98">
        <v>1</v>
      </c>
      <c r="AA43" s="99" t="s">
        <v>300</v>
      </c>
      <c r="AB43" s="99">
        <v>5</v>
      </c>
      <c r="AC43" s="98">
        <v>1</v>
      </c>
      <c r="AD43" s="99" t="s">
        <v>300</v>
      </c>
      <c r="AE43" s="99">
        <v>5</v>
      </c>
      <c r="AF43" s="100"/>
      <c r="AG43" s="99"/>
      <c r="AH43" s="99">
        <v>0</v>
      </c>
      <c r="AI43" s="101">
        <f t="shared" si="1"/>
        <v>23.5</v>
      </c>
      <c r="AJ43" s="101">
        <v>23.5</v>
      </c>
      <c r="AK43" s="102">
        <v>0.52222222222222225</v>
      </c>
      <c r="AL43" s="103">
        <f>ROUND('Scoring &amp; Payment'!G43*AK43/4,0)</f>
        <v>1556</v>
      </c>
      <c r="AM43" s="104">
        <f>AL43/$AL$205</f>
        <v>2.7250056041246357E-3</v>
      </c>
    </row>
    <row r="44" spans="1:39" x14ac:dyDescent="0.25">
      <c r="A44" s="75">
        <v>7161</v>
      </c>
      <c r="B44" s="76">
        <v>75153</v>
      </c>
      <c r="C44" s="77" t="s">
        <v>100</v>
      </c>
      <c r="D44" s="77" t="s">
        <v>58</v>
      </c>
      <c r="E44" s="78">
        <v>44470</v>
      </c>
      <c r="F44" s="78">
        <v>44834</v>
      </c>
      <c r="G44" s="79">
        <v>27678</v>
      </c>
      <c r="H44" s="80" t="s">
        <v>293</v>
      </c>
      <c r="I44" s="80" t="s">
        <v>293</v>
      </c>
      <c r="J44" s="80" t="s">
        <v>293</v>
      </c>
      <c r="K44" s="81" t="str">
        <f t="shared" si="0"/>
        <v>Y</v>
      </c>
      <c r="L44" s="82">
        <v>3.10222</v>
      </c>
      <c r="M44" s="83">
        <v>1</v>
      </c>
      <c r="N44" s="82">
        <v>3.10222</v>
      </c>
      <c r="O44" s="84" t="s">
        <v>299</v>
      </c>
      <c r="P44" s="84">
        <v>0.75</v>
      </c>
      <c r="Q44" s="83">
        <v>7.7519370000000004E-2</v>
      </c>
      <c r="R44" s="84" t="s">
        <v>297</v>
      </c>
      <c r="S44" s="84">
        <v>5.25</v>
      </c>
      <c r="T44" s="83">
        <v>9.0395509999999998E-2</v>
      </c>
      <c r="U44" s="84" t="s">
        <v>297</v>
      </c>
      <c r="V44" s="84">
        <v>3.5</v>
      </c>
      <c r="W44" s="83">
        <v>8.4967340000000002E-2</v>
      </c>
      <c r="X44" s="84" t="s">
        <v>300</v>
      </c>
      <c r="Y44" s="84">
        <v>5</v>
      </c>
      <c r="Z44" s="83">
        <v>0.7806122499999999</v>
      </c>
      <c r="AA44" s="84" t="s">
        <v>297</v>
      </c>
      <c r="AB44" s="84">
        <v>1.75</v>
      </c>
      <c r="AC44" s="83">
        <v>0.97087378999999996</v>
      </c>
      <c r="AD44" s="84" t="s">
        <v>295</v>
      </c>
      <c r="AE44" s="84">
        <v>3.75</v>
      </c>
      <c r="AF44" s="85"/>
      <c r="AG44" s="84"/>
      <c r="AH44" s="84">
        <v>0</v>
      </c>
      <c r="AI44" s="86">
        <f t="shared" si="1"/>
        <v>20</v>
      </c>
      <c r="AJ44" s="86">
        <v>20</v>
      </c>
      <c r="AK44" s="87">
        <v>0.44444444444444442</v>
      </c>
      <c r="AL44" s="88">
        <f>ROUND('Scoring &amp; Payment'!G44*AK44/4,0)</f>
        <v>3075</v>
      </c>
      <c r="AM44" s="89">
        <f>AL44/$AL$205</f>
        <v>5.3852135171486215E-3</v>
      </c>
    </row>
    <row r="45" spans="1:39" x14ac:dyDescent="0.25">
      <c r="A45" s="90">
        <v>10488</v>
      </c>
      <c r="B45" s="91">
        <v>75158</v>
      </c>
      <c r="C45" s="92" t="s">
        <v>101</v>
      </c>
      <c r="D45" s="92" t="s">
        <v>58</v>
      </c>
      <c r="E45" s="93">
        <v>44470</v>
      </c>
      <c r="F45" s="93">
        <v>44834</v>
      </c>
      <c r="G45" s="94">
        <v>23966</v>
      </c>
      <c r="H45" s="95" t="s">
        <v>293</v>
      </c>
      <c r="I45" s="95" t="s">
        <v>293</v>
      </c>
      <c r="J45" s="95" t="s">
        <v>293</v>
      </c>
      <c r="K45" s="96" t="str">
        <f t="shared" si="0"/>
        <v>Y</v>
      </c>
      <c r="L45" s="97">
        <v>4.1635</v>
      </c>
      <c r="M45" s="98">
        <v>1</v>
      </c>
      <c r="N45" s="97">
        <v>4.1635</v>
      </c>
      <c r="O45" s="99" t="s">
        <v>300</v>
      </c>
      <c r="P45" s="99">
        <v>5</v>
      </c>
      <c r="Q45" s="98">
        <v>4.6875010000000002E-2</v>
      </c>
      <c r="R45" s="99" t="s">
        <v>295</v>
      </c>
      <c r="S45" s="99">
        <v>11.25</v>
      </c>
      <c r="T45" s="98">
        <v>9.9099090000000001E-2</v>
      </c>
      <c r="U45" s="99" t="s">
        <v>299</v>
      </c>
      <c r="V45" s="99">
        <v>1.5</v>
      </c>
      <c r="W45" s="98">
        <v>0.26714802999999998</v>
      </c>
      <c r="X45" s="99" t="s">
        <v>298</v>
      </c>
      <c r="Y45" s="99">
        <v>0</v>
      </c>
      <c r="Z45" s="98">
        <v>0.96655517999999996</v>
      </c>
      <c r="AA45" s="99" t="s">
        <v>295</v>
      </c>
      <c r="AB45" s="99">
        <v>3.75</v>
      </c>
      <c r="AC45" s="98">
        <v>0.98750000000000004</v>
      </c>
      <c r="AD45" s="99" t="s">
        <v>300</v>
      </c>
      <c r="AE45" s="99">
        <v>5</v>
      </c>
      <c r="AF45" s="100"/>
      <c r="AG45" s="99"/>
      <c r="AH45" s="99">
        <v>0</v>
      </c>
      <c r="AI45" s="101">
        <f t="shared" si="1"/>
        <v>26.5</v>
      </c>
      <c r="AJ45" s="101">
        <v>26.5</v>
      </c>
      <c r="AK45" s="102">
        <v>0.58888888888888891</v>
      </c>
      <c r="AL45" s="103">
        <f>ROUND('Scoring &amp; Payment'!G45*AK45/4,0)</f>
        <v>3528</v>
      </c>
      <c r="AM45" s="104">
        <f>AL45/$AL$205</f>
        <v>6.1785474108944187E-3</v>
      </c>
    </row>
    <row r="46" spans="1:39" x14ac:dyDescent="0.25">
      <c r="A46" s="75">
        <v>20016</v>
      </c>
      <c r="B46" s="76">
        <v>75159</v>
      </c>
      <c r="C46" s="77" t="s">
        <v>102</v>
      </c>
      <c r="D46" s="77" t="s">
        <v>71</v>
      </c>
      <c r="E46" s="78">
        <v>44470</v>
      </c>
      <c r="F46" s="78">
        <v>44834</v>
      </c>
      <c r="G46" s="79">
        <v>31700</v>
      </c>
      <c r="H46" s="80" t="s">
        <v>293</v>
      </c>
      <c r="I46" s="80" t="s">
        <v>293</v>
      </c>
      <c r="J46" s="80" t="s">
        <v>293</v>
      </c>
      <c r="K46" s="81" t="str">
        <f t="shared" si="0"/>
        <v>Y</v>
      </c>
      <c r="L46" s="82">
        <v>3.32254</v>
      </c>
      <c r="M46" s="83">
        <v>1</v>
      </c>
      <c r="N46" s="82">
        <v>3.32254</v>
      </c>
      <c r="O46" s="84" t="s">
        <v>297</v>
      </c>
      <c r="P46" s="84">
        <v>1.75</v>
      </c>
      <c r="Q46" s="83">
        <v>0.12749004</v>
      </c>
      <c r="R46" s="84" t="s">
        <v>298</v>
      </c>
      <c r="S46" s="84">
        <v>0</v>
      </c>
      <c r="T46" s="83">
        <v>7.1005909999999992E-2</v>
      </c>
      <c r="U46" s="84" t="s">
        <v>296</v>
      </c>
      <c r="V46" s="84">
        <v>5.5</v>
      </c>
      <c r="W46" s="83">
        <v>0.17898833</v>
      </c>
      <c r="X46" s="84" t="s">
        <v>297</v>
      </c>
      <c r="Y46" s="84">
        <v>1.75</v>
      </c>
      <c r="Z46" s="83">
        <v>0.90314136</v>
      </c>
      <c r="AA46" s="84" t="s">
        <v>296</v>
      </c>
      <c r="AB46" s="84">
        <v>2.75</v>
      </c>
      <c r="AC46" s="83">
        <v>0.89719626000000008</v>
      </c>
      <c r="AD46" s="84" t="s">
        <v>297</v>
      </c>
      <c r="AE46" s="84">
        <v>1.75</v>
      </c>
      <c r="AF46" s="85"/>
      <c r="AG46" s="84"/>
      <c r="AH46" s="84">
        <v>0</v>
      </c>
      <c r="AI46" s="86">
        <f t="shared" si="1"/>
        <v>13.5</v>
      </c>
      <c r="AJ46" s="86">
        <v>13.5</v>
      </c>
      <c r="AK46" s="87">
        <v>0.3</v>
      </c>
      <c r="AL46" s="88">
        <f>ROUND('Scoring &amp; Payment'!G46*AK46/4,0)</f>
        <v>2378</v>
      </c>
      <c r="AM46" s="89">
        <f>AL46/$AL$205</f>
        <v>4.1645651199282673E-3</v>
      </c>
    </row>
    <row r="47" spans="1:39" x14ac:dyDescent="0.25">
      <c r="A47" s="90">
        <v>8128</v>
      </c>
      <c r="B47" s="91">
        <v>75163</v>
      </c>
      <c r="C47" s="92" t="s">
        <v>103</v>
      </c>
      <c r="D47" s="92" t="s">
        <v>58</v>
      </c>
      <c r="E47" s="93">
        <v>44470</v>
      </c>
      <c r="F47" s="93">
        <v>44834</v>
      </c>
      <c r="G47" s="94">
        <v>18321</v>
      </c>
      <c r="H47" s="95" t="s">
        <v>293</v>
      </c>
      <c r="I47" s="95" t="s">
        <v>293</v>
      </c>
      <c r="J47" s="95" t="s">
        <v>293</v>
      </c>
      <c r="K47" s="96" t="str">
        <f t="shared" si="0"/>
        <v>Y</v>
      </c>
      <c r="L47" s="97">
        <v>4.6829099999999997</v>
      </c>
      <c r="M47" s="98">
        <v>1</v>
      </c>
      <c r="N47" s="97">
        <v>4.6829099999999997</v>
      </c>
      <c r="O47" s="99" t="s">
        <v>300</v>
      </c>
      <c r="P47" s="99">
        <v>5</v>
      </c>
      <c r="Q47" s="98">
        <v>3.448275E-2</v>
      </c>
      <c r="R47" s="99" t="s">
        <v>300</v>
      </c>
      <c r="S47" s="99">
        <v>15</v>
      </c>
      <c r="T47" s="98">
        <v>2.364863E-2</v>
      </c>
      <c r="U47" s="99" t="s">
        <v>300</v>
      </c>
      <c r="V47" s="99">
        <v>10</v>
      </c>
      <c r="W47" s="98">
        <v>0.14141413999999999</v>
      </c>
      <c r="X47" s="99" t="s">
        <v>296</v>
      </c>
      <c r="Y47" s="99">
        <v>2.75</v>
      </c>
      <c r="Z47" s="98">
        <v>0.87043187</v>
      </c>
      <c r="AA47" s="99" t="s">
        <v>296</v>
      </c>
      <c r="AB47" s="99">
        <v>2.75</v>
      </c>
      <c r="AC47" s="98">
        <v>0.96250000000000002</v>
      </c>
      <c r="AD47" s="99" t="s">
        <v>296</v>
      </c>
      <c r="AE47" s="99">
        <v>2.75</v>
      </c>
      <c r="AF47" s="100"/>
      <c r="AG47" s="99"/>
      <c r="AH47" s="99">
        <v>0</v>
      </c>
      <c r="AI47" s="101">
        <f t="shared" si="1"/>
        <v>38.25</v>
      </c>
      <c r="AJ47" s="101">
        <v>38.25</v>
      </c>
      <c r="AK47" s="102">
        <v>0.85</v>
      </c>
      <c r="AL47" s="103">
        <f>ROUND('Scoring &amp; Payment'!G47*AK47/4,0)</f>
        <v>3893</v>
      </c>
      <c r="AM47" s="104">
        <f>AL47/$AL$205</f>
        <v>6.8177678771575876E-3</v>
      </c>
    </row>
    <row r="48" spans="1:39" x14ac:dyDescent="0.25">
      <c r="A48" s="75">
        <v>10827</v>
      </c>
      <c r="B48" s="76">
        <v>75181</v>
      </c>
      <c r="C48" s="77" t="s">
        <v>104</v>
      </c>
      <c r="D48" s="77" t="s">
        <v>63</v>
      </c>
      <c r="E48" s="78">
        <v>44470</v>
      </c>
      <c r="F48" s="78">
        <v>44834</v>
      </c>
      <c r="G48" s="79">
        <v>23497</v>
      </c>
      <c r="H48" s="80" t="s">
        <v>293</v>
      </c>
      <c r="I48" s="80" t="s">
        <v>293</v>
      </c>
      <c r="J48" s="80" t="s">
        <v>294</v>
      </c>
      <c r="K48" s="81" t="str">
        <f t="shared" si="0"/>
        <v>N</v>
      </c>
      <c r="L48" s="82">
        <v>3.17658</v>
      </c>
      <c r="M48" s="83">
        <v>1</v>
      </c>
      <c r="N48" s="82">
        <v>3.17658</v>
      </c>
      <c r="O48" s="84" t="s">
        <v>301</v>
      </c>
      <c r="P48" s="84" t="s">
        <v>302</v>
      </c>
      <c r="Q48" s="83">
        <v>8.7378649999999988E-2</v>
      </c>
      <c r="R48" s="84" t="s">
        <v>301</v>
      </c>
      <c r="S48" s="84">
        <v>0</v>
      </c>
      <c r="T48" s="83">
        <v>8.139536E-2</v>
      </c>
      <c r="U48" s="84" t="s">
        <v>301</v>
      </c>
      <c r="V48" s="84">
        <v>0</v>
      </c>
      <c r="W48" s="83">
        <v>9.5238089999999997E-2</v>
      </c>
      <c r="X48" s="84" t="s">
        <v>301</v>
      </c>
      <c r="Y48" s="84">
        <v>0</v>
      </c>
      <c r="Z48" s="83">
        <v>0.61920529000000002</v>
      </c>
      <c r="AA48" s="84" t="s">
        <v>301</v>
      </c>
      <c r="AB48" s="84">
        <v>0</v>
      </c>
      <c r="AC48" s="83">
        <v>0.95</v>
      </c>
      <c r="AD48" s="84" t="s">
        <v>301</v>
      </c>
      <c r="AE48" s="84">
        <v>0</v>
      </c>
      <c r="AF48" s="85"/>
      <c r="AG48" s="84"/>
      <c r="AH48" s="84">
        <v>0</v>
      </c>
      <c r="AI48" s="86">
        <f t="shared" si="1"/>
        <v>0</v>
      </c>
      <c r="AJ48" s="86">
        <v>0</v>
      </c>
      <c r="AK48" s="87">
        <v>0</v>
      </c>
      <c r="AL48" s="88">
        <f>ROUND('Scoring &amp; Payment'!G48*AK48/4,0)</f>
        <v>0</v>
      </c>
      <c r="AM48" s="89">
        <f>AL48/$AL$205</f>
        <v>0</v>
      </c>
    </row>
    <row r="49" spans="1:39" x14ac:dyDescent="0.25">
      <c r="A49" s="90">
        <v>10439</v>
      </c>
      <c r="B49" s="91">
        <v>75182</v>
      </c>
      <c r="C49" s="92" t="s">
        <v>105</v>
      </c>
      <c r="D49" s="92" t="s">
        <v>58</v>
      </c>
      <c r="E49" s="93">
        <v>44470</v>
      </c>
      <c r="F49" s="93">
        <v>44834</v>
      </c>
      <c r="G49" s="94">
        <v>39691</v>
      </c>
      <c r="H49" s="95" t="s">
        <v>294</v>
      </c>
      <c r="I49" s="95" t="s">
        <v>293</v>
      </c>
      <c r="J49" s="95" t="s">
        <v>294</v>
      </c>
      <c r="K49" s="96" t="str">
        <f t="shared" si="0"/>
        <v>N</v>
      </c>
      <c r="L49" s="97">
        <v>4.1257099999999998</v>
      </c>
      <c r="M49" s="98">
        <v>1</v>
      </c>
      <c r="N49" s="97">
        <v>4.1257099999999998</v>
      </c>
      <c r="O49" s="99" t="s">
        <v>301</v>
      </c>
      <c r="P49" s="99" t="s">
        <v>302</v>
      </c>
      <c r="Q49" s="98">
        <v>9.310344000000001E-2</v>
      </c>
      <c r="R49" s="99" t="s">
        <v>301</v>
      </c>
      <c r="S49" s="99">
        <v>0</v>
      </c>
      <c r="T49" s="98">
        <v>0.10067113000000001</v>
      </c>
      <c r="U49" s="99" t="s">
        <v>301</v>
      </c>
      <c r="V49" s="99">
        <v>0</v>
      </c>
      <c r="W49" s="98">
        <v>3.7151700000000003E-2</v>
      </c>
      <c r="X49" s="99" t="s">
        <v>301</v>
      </c>
      <c r="Y49" s="99">
        <v>0</v>
      </c>
      <c r="Z49" s="98">
        <v>0.30341879999999999</v>
      </c>
      <c r="AA49" s="99" t="s">
        <v>301</v>
      </c>
      <c r="AB49" s="99">
        <v>0</v>
      </c>
      <c r="AC49" s="98">
        <v>0.67424242000000012</v>
      </c>
      <c r="AD49" s="99" t="s">
        <v>301</v>
      </c>
      <c r="AE49" s="99">
        <v>0</v>
      </c>
      <c r="AF49" s="100"/>
      <c r="AG49" s="99"/>
      <c r="AH49" s="99">
        <v>0</v>
      </c>
      <c r="AI49" s="101">
        <f t="shared" si="1"/>
        <v>0</v>
      </c>
      <c r="AJ49" s="101">
        <v>0</v>
      </c>
      <c r="AK49" s="102">
        <v>0</v>
      </c>
      <c r="AL49" s="103">
        <f>ROUND('Scoring &amp; Payment'!G49*AK49/4,0)</f>
        <v>0</v>
      </c>
      <c r="AM49" s="104">
        <f>AL49/$AL$205</f>
        <v>0</v>
      </c>
    </row>
    <row r="50" spans="1:39" x14ac:dyDescent="0.25">
      <c r="A50" s="75">
        <v>8029</v>
      </c>
      <c r="B50" s="76">
        <v>75183</v>
      </c>
      <c r="C50" s="77" t="s">
        <v>106</v>
      </c>
      <c r="D50" s="77" t="s">
        <v>56</v>
      </c>
      <c r="E50" s="78">
        <v>44470</v>
      </c>
      <c r="F50" s="78">
        <v>44834</v>
      </c>
      <c r="G50" s="79">
        <v>28952</v>
      </c>
      <c r="H50" s="80" t="s">
        <v>293</v>
      </c>
      <c r="I50" s="80" t="s">
        <v>293</v>
      </c>
      <c r="J50" s="80" t="s">
        <v>293</v>
      </c>
      <c r="K50" s="81" t="str">
        <f t="shared" si="0"/>
        <v>Y</v>
      </c>
      <c r="L50" s="82">
        <v>3.4230399999999999</v>
      </c>
      <c r="M50" s="83">
        <v>1</v>
      </c>
      <c r="N50" s="82">
        <v>3.4230399999999999</v>
      </c>
      <c r="O50" s="84" t="s">
        <v>296</v>
      </c>
      <c r="P50" s="84">
        <v>2.75</v>
      </c>
      <c r="Q50" s="83">
        <v>7.2796940000000004E-2</v>
      </c>
      <c r="R50" s="84" t="s">
        <v>297</v>
      </c>
      <c r="S50" s="84">
        <v>5.25</v>
      </c>
      <c r="T50" s="83">
        <v>6.764706999999999E-2</v>
      </c>
      <c r="U50" s="84" t="s">
        <v>296</v>
      </c>
      <c r="V50" s="84">
        <v>5.5</v>
      </c>
      <c r="W50" s="83">
        <v>0.20504732000000001</v>
      </c>
      <c r="X50" s="84" t="s">
        <v>297</v>
      </c>
      <c r="Y50" s="84">
        <v>1.75</v>
      </c>
      <c r="Z50" s="83">
        <v>0.54929578999999995</v>
      </c>
      <c r="AA50" s="84" t="s">
        <v>298</v>
      </c>
      <c r="AB50" s="84">
        <v>0</v>
      </c>
      <c r="AC50" s="83">
        <v>0.87640449000000009</v>
      </c>
      <c r="AD50" s="84" t="s">
        <v>299</v>
      </c>
      <c r="AE50" s="84">
        <v>0.75</v>
      </c>
      <c r="AF50" s="85"/>
      <c r="AG50" s="84"/>
      <c r="AH50" s="84">
        <v>0</v>
      </c>
      <c r="AI50" s="86">
        <f t="shared" si="1"/>
        <v>16</v>
      </c>
      <c r="AJ50" s="86">
        <v>16</v>
      </c>
      <c r="AK50" s="87">
        <v>0.35555555555555557</v>
      </c>
      <c r="AL50" s="88">
        <f>ROUND('Scoring &amp; Payment'!G50*AK50/4,0)</f>
        <v>2574</v>
      </c>
      <c r="AM50" s="89">
        <f>AL50/$AL$205</f>
        <v>4.5078177538668456E-3</v>
      </c>
    </row>
    <row r="51" spans="1:39" x14ac:dyDescent="0.25">
      <c r="A51" s="90">
        <v>8995</v>
      </c>
      <c r="B51" s="91">
        <v>75192</v>
      </c>
      <c r="C51" s="92" t="s">
        <v>107</v>
      </c>
      <c r="D51" s="92" t="s">
        <v>108</v>
      </c>
      <c r="E51" s="93">
        <v>44470</v>
      </c>
      <c r="F51" s="93">
        <v>44834</v>
      </c>
      <c r="G51" s="94">
        <v>27425</v>
      </c>
      <c r="H51" s="95" t="s">
        <v>293</v>
      </c>
      <c r="I51" s="95" t="s">
        <v>293</v>
      </c>
      <c r="J51" s="95" t="s">
        <v>293</v>
      </c>
      <c r="K51" s="96" t="str">
        <f t="shared" si="0"/>
        <v>Y</v>
      </c>
      <c r="L51" s="97">
        <v>2.9909400000000002</v>
      </c>
      <c r="M51" s="98">
        <v>1</v>
      </c>
      <c r="N51" s="97">
        <v>2.9909400000000002</v>
      </c>
      <c r="O51" s="99" t="s">
        <v>299</v>
      </c>
      <c r="P51" s="99">
        <v>0.75</v>
      </c>
      <c r="Q51" s="98">
        <v>7.2463769999999997E-2</v>
      </c>
      <c r="R51" s="99" t="s">
        <v>297</v>
      </c>
      <c r="S51" s="99">
        <v>5.25</v>
      </c>
      <c r="T51" s="98">
        <v>6.8862259999999995E-2</v>
      </c>
      <c r="U51" s="99" t="s">
        <v>296</v>
      </c>
      <c r="V51" s="99">
        <v>5.5</v>
      </c>
      <c r="W51" s="98">
        <v>0.13166145000000001</v>
      </c>
      <c r="X51" s="99" t="s">
        <v>296</v>
      </c>
      <c r="Y51" s="99">
        <v>2.75</v>
      </c>
      <c r="Z51" s="98">
        <v>0.98369564999999992</v>
      </c>
      <c r="AA51" s="99" t="s">
        <v>300</v>
      </c>
      <c r="AB51" s="99">
        <v>5</v>
      </c>
      <c r="AC51" s="98">
        <v>0.97777777999999993</v>
      </c>
      <c r="AD51" s="99" t="s">
        <v>295</v>
      </c>
      <c r="AE51" s="99">
        <v>3.75</v>
      </c>
      <c r="AF51" s="100"/>
      <c r="AG51" s="99"/>
      <c r="AH51" s="99">
        <v>0</v>
      </c>
      <c r="AI51" s="101">
        <f t="shared" si="1"/>
        <v>23</v>
      </c>
      <c r="AJ51" s="101">
        <v>23</v>
      </c>
      <c r="AK51" s="102">
        <v>0.51111111111111107</v>
      </c>
      <c r="AL51" s="103">
        <f>ROUND('Scoring &amp; Payment'!G51*AK51/4,0)</f>
        <v>3504</v>
      </c>
      <c r="AM51" s="104">
        <f>AL51/$AL$205</f>
        <v>6.1365164761264289E-3</v>
      </c>
    </row>
    <row r="52" spans="1:39" x14ac:dyDescent="0.25">
      <c r="A52" s="75">
        <v>9597</v>
      </c>
      <c r="B52" s="76">
        <v>75195</v>
      </c>
      <c r="C52" s="77" t="s">
        <v>109</v>
      </c>
      <c r="D52" s="77" t="s">
        <v>110</v>
      </c>
      <c r="E52" s="78">
        <v>44470</v>
      </c>
      <c r="F52" s="78">
        <v>44834</v>
      </c>
      <c r="G52" s="79">
        <v>28369</v>
      </c>
      <c r="H52" s="80" t="s">
        <v>293</v>
      </c>
      <c r="I52" s="80" t="s">
        <v>293</v>
      </c>
      <c r="J52" s="80" t="s">
        <v>294</v>
      </c>
      <c r="K52" s="81" t="str">
        <f t="shared" si="0"/>
        <v>N</v>
      </c>
      <c r="L52" s="82">
        <v>3.6065700000000001</v>
      </c>
      <c r="M52" s="83">
        <v>1</v>
      </c>
      <c r="N52" s="82">
        <v>3.6065700000000001</v>
      </c>
      <c r="O52" s="84" t="s">
        <v>301</v>
      </c>
      <c r="P52" s="84" t="s">
        <v>302</v>
      </c>
      <c r="Q52" s="83">
        <v>0.10040162000000001</v>
      </c>
      <c r="R52" s="84" t="s">
        <v>301</v>
      </c>
      <c r="S52" s="84">
        <v>0</v>
      </c>
      <c r="T52" s="83">
        <v>6.2874249999999993E-2</v>
      </c>
      <c r="U52" s="84" t="s">
        <v>301</v>
      </c>
      <c r="V52" s="84">
        <v>0</v>
      </c>
      <c r="W52" s="83">
        <v>0.21387281999999999</v>
      </c>
      <c r="X52" s="84" t="s">
        <v>301</v>
      </c>
      <c r="Y52" s="84">
        <v>0</v>
      </c>
      <c r="Z52" s="83">
        <v>0.92525773</v>
      </c>
      <c r="AA52" s="84" t="s">
        <v>301</v>
      </c>
      <c r="AB52" s="84">
        <v>0</v>
      </c>
      <c r="AC52" s="83">
        <v>0.99082569000000009</v>
      </c>
      <c r="AD52" s="84" t="s">
        <v>301</v>
      </c>
      <c r="AE52" s="84">
        <v>0</v>
      </c>
      <c r="AF52" s="85"/>
      <c r="AG52" s="84"/>
      <c r="AH52" s="84">
        <v>0</v>
      </c>
      <c r="AI52" s="86">
        <f t="shared" si="1"/>
        <v>0</v>
      </c>
      <c r="AJ52" s="86">
        <v>0</v>
      </c>
      <c r="AK52" s="87">
        <v>0</v>
      </c>
      <c r="AL52" s="88">
        <f>ROUND('Scoring &amp; Payment'!G52*AK52/4,0)</f>
        <v>0</v>
      </c>
      <c r="AM52" s="89">
        <f>AL52/$AL$205</f>
        <v>0</v>
      </c>
    </row>
    <row r="53" spans="1:39" x14ac:dyDescent="0.25">
      <c r="A53" s="90">
        <v>9647</v>
      </c>
      <c r="B53" s="91">
        <v>75196</v>
      </c>
      <c r="C53" s="92" t="s">
        <v>111</v>
      </c>
      <c r="D53" s="92" t="s">
        <v>58</v>
      </c>
      <c r="E53" s="93">
        <v>44470</v>
      </c>
      <c r="F53" s="93">
        <v>44834</v>
      </c>
      <c r="G53" s="94">
        <v>36992</v>
      </c>
      <c r="H53" s="95" t="s">
        <v>293</v>
      </c>
      <c r="I53" s="95" t="s">
        <v>293</v>
      </c>
      <c r="J53" s="95" t="s">
        <v>293</v>
      </c>
      <c r="K53" s="96" t="str">
        <f t="shared" si="0"/>
        <v>Y</v>
      </c>
      <c r="L53" s="97">
        <v>3.2524799999999998</v>
      </c>
      <c r="M53" s="98">
        <v>1</v>
      </c>
      <c r="N53" s="97">
        <v>3.2524799999999998</v>
      </c>
      <c r="O53" s="99" t="s">
        <v>297</v>
      </c>
      <c r="P53" s="99">
        <v>1.75</v>
      </c>
      <c r="Q53" s="98">
        <v>2.259887E-2</v>
      </c>
      <c r="R53" s="99" t="s">
        <v>300</v>
      </c>
      <c r="S53" s="99">
        <v>15</v>
      </c>
      <c r="T53" s="98">
        <v>3.5443040000000002E-2</v>
      </c>
      <c r="U53" s="99" t="s">
        <v>300</v>
      </c>
      <c r="V53" s="99">
        <v>10</v>
      </c>
      <c r="W53" s="98">
        <v>0.39423077999999995</v>
      </c>
      <c r="X53" s="99" t="s">
        <v>298</v>
      </c>
      <c r="Y53" s="99">
        <v>0</v>
      </c>
      <c r="Z53" s="98">
        <v>0.69406394999999999</v>
      </c>
      <c r="AA53" s="99" t="s">
        <v>299</v>
      </c>
      <c r="AB53" s="99">
        <v>0.75</v>
      </c>
      <c r="AC53" s="98">
        <v>0.94642857000000002</v>
      </c>
      <c r="AD53" s="99" t="s">
        <v>296</v>
      </c>
      <c r="AE53" s="99">
        <v>2.75</v>
      </c>
      <c r="AF53" s="100"/>
      <c r="AG53" s="99"/>
      <c r="AH53" s="99">
        <v>0</v>
      </c>
      <c r="AI53" s="101">
        <f t="shared" si="1"/>
        <v>30.25</v>
      </c>
      <c r="AJ53" s="101">
        <v>30.25</v>
      </c>
      <c r="AK53" s="102">
        <v>0.67222222222222228</v>
      </c>
      <c r="AL53" s="103">
        <f>ROUND('Scoring &amp; Payment'!G53*AK53/4,0)</f>
        <v>6217</v>
      </c>
      <c r="AM53" s="104">
        <f>AL53/$AL$205</f>
        <v>1.0887763393857879E-2</v>
      </c>
    </row>
    <row r="54" spans="1:39" x14ac:dyDescent="0.25">
      <c r="A54" s="75" t="s">
        <v>112</v>
      </c>
      <c r="B54" s="76">
        <v>75198</v>
      </c>
      <c r="C54" s="77" t="s">
        <v>113</v>
      </c>
      <c r="D54" s="77" t="s">
        <v>56</v>
      </c>
      <c r="E54" s="78">
        <v>44470</v>
      </c>
      <c r="F54" s="78">
        <v>44834</v>
      </c>
      <c r="G54" s="79">
        <v>22426</v>
      </c>
      <c r="H54" s="80" t="s">
        <v>293</v>
      </c>
      <c r="I54" s="80" t="s">
        <v>293</v>
      </c>
      <c r="J54" s="80" t="s">
        <v>293</v>
      </c>
      <c r="K54" s="81" t="str">
        <f t="shared" si="0"/>
        <v>Y</v>
      </c>
      <c r="L54" s="82">
        <v>2.7735500000000002</v>
      </c>
      <c r="M54" s="83">
        <v>1</v>
      </c>
      <c r="N54" s="82">
        <v>2.7735500000000002</v>
      </c>
      <c r="O54" s="84" t="s">
        <v>298</v>
      </c>
      <c r="P54" s="84">
        <v>0</v>
      </c>
      <c r="Q54" s="83">
        <v>0.10377357</v>
      </c>
      <c r="R54" s="84" t="s">
        <v>299</v>
      </c>
      <c r="S54" s="84">
        <v>2.25</v>
      </c>
      <c r="T54" s="83">
        <v>8.1180819999999987E-2</v>
      </c>
      <c r="U54" s="84" t="s">
        <v>297</v>
      </c>
      <c r="V54" s="84">
        <v>3.5</v>
      </c>
      <c r="W54" s="83">
        <v>0.12350597000000001</v>
      </c>
      <c r="X54" s="84" t="s">
        <v>295</v>
      </c>
      <c r="Y54" s="84">
        <v>3.75</v>
      </c>
      <c r="Z54" s="83">
        <v>0.46226416999999997</v>
      </c>
      <c r="AA54" s="84" t="s">
        <v>298</v>
      </c>
      <c r="AB54" s="84">
        <v>0</v>
      </c>
      <c r="AC54" s="83">
        <v>0.96103896000000011</v>
      </c>
      <c r="AD54" s="84" t="s">
        <v>296</v>
      </c>
      <c r="AE54" s="84">
        <v>2.75</v>
      </c>
      <c r="AF54" s="85"/>
      <c r="AG54" s="84"/>
      <c r="AH54" s="84">
        <v>0</v>
      </c>
      <c r="AI54" s="86">
        <f t="shared" si="1"/>
        <v>12.25</v>
      </c>
      <c r="AJ54" s="86">
        <v>12.25</v>
      </c>
      <c r="AK54" s="87">
        <v>0.2722222222222222</v>
      </c>
      <c r="AL54" s="88">
        <f>ROUND('Scoring &amp; Payment'!G54*AK54/4,0)</f>
        <v>1526</v>
      </c>
      <c r="AM54" s="89">
        <f>AL54/$AL$205</f>
        <v>2.6724669356646491E-3</v>
      </c>
    </row>
    <row r="55" spans="1:39" x14ac:dyDescent="0.25">
      <c r="A55" s="90">
        <v>8508</v>
      </c>
      <c r="B55" s="91">
        <v>75200</v>
      </c>
      <c r="C55" s="92" t="s">
        <v>114</v>
      </c>
      <c r="D55" s="92" t="s">
        <v>87</v>
      </c>
      <c r="E55" s="93">
        <v>44501</v>
      </c>
      <c r="F55" s="93">
        <v>44834</v>
      </c>
      <c r="G55" s="94">
        <v>33950</v>
      </c>
      <c r="H55" s="95" t="s">
        <v>293</v>
      </c>
      <c r="I55" s="95" t="s">
        <v>293</v>
      </c>
      <c r="J55" s="95" t="s">
        <v>293</v>
      </c>
      <c r="K55" s="96" t="str">
        <f t="shared" si="0"/>
        <v>Y</v>
      </c>
      <c r="L55" s="97">
        <v>3.4510100000000001</v>
      </c>
      <c r="M55" s="98">
        <v>1</v>
      </c>
      <c r="N55" s="97">
        <v>3.4510100000000001</v>
      </c>
      <c r="O55" s="99" t="s">
        <v>296</v>
      </c>
      <c r="P55" s="99">
        <v>2.75</v>
      </c>
      <c r="Q55" s="98">
        <v>6.3953460000000004E-2</v>
      </c>
      <c r="R55" s="99" t="s">
        <v>296</v>
      </c>
      <c r="S55" s="99">
        <v>8.25</v>
      </c>
      <c r="T55" s="98">
        <v>5.3072649999999999E-2</v>
      </c>
      <c r="U55" s="99" t="s">
        <v>295</v>
      </c>
      <c r="V55" s="99">
        <v>7.5</v>
      </c>
      <c r="W55" s="98">
        <v>0.11814348000000001</v>
      </c>
      <c r="X55" s="99" t="s">
        <v>295</v>
      </c>
      <c r="Y55" s="99">
        <v>3.75</v>
      </c>
      <c r="Z55" s="98">
        <v>0.78756476000000009</v>
      </c>
      <c r="AA55" s="99" t="s">
        <v>297</v>
      </c>
      <c r="AB55" s="99">
        <v>1.75</v>
      </c>
      <c r="AC55" s="98">
        <v>0.87155963000000003</v>
      </c>
      <c r="AD55" s="99" t="s">
        <v>299</v>
      </c>
      <c r="AE55" s="99">
        <v>0.75</v>
      </c>
      <c r="AF55" s="100"/>
      <c r="AG55" s="99"/>
      <c r="AH55" s="99">
        <v>0</v>
      </c>
      <c r="AI55" s="101">
        <f t="shared" si="1"/>
        <v>24.75</v>
      </c>
      <c r="AJ55" s="101">
        <v>24.75</v>
      </c>
      <c r="AK55" s="102">
        <v>0.55000000000000004</v>
      </c>
      <c r="AL55" s="103">
        <f>ROUND('Scoring &amp; Payment'!G55*AK55/4,0)</f>
        <v>4668</v>
      </c>
      <c r="AM55" s="104">
        <f>AL55/$AL$205</f>
        <v>8.175016812373908E-3</v>
      </c>
    </row>
    <row r="56" spans="1:39" x14ac:dyDescent="0.25">
      <c r="A56" s="75">
        <v>10926</v>
      </c>
      <c r="B56" s="76">
        <v>75201</v>
      </c>
      <c r="C56" s="77" t="s">
        <v>115</v>
      </c>
      <c r="D56" s="77" t="s">
        <v>87</v>
      </c>
      <c r="E56" s="78">
        <v>44501</v>
      </c>
      <c r="F56" s="78">
        <v>44834</v>
      </c>
      <c r="G56" s="79">
        <v>26924</v>
      </c>
      <c r="H56" s="80" t="s">
        <v>293</v>
      </c>
      <c r="I56" s="80" t="s">
        <v>293</v>
      </c>
      <c r="J56" s="80" t="s">
        <v>293</v>
      </c>
      <c r="K56" s="81" t="str">
        <f t="shared" si="0"/>
        <v>Y</v>
      </c>
      <c r="L56" s="82">
        <v>3.3287200000000001</v>
      </c>
      <c r="M56" s="83">
        <v>1</v>
      </c>
      <c r="N56" s="82">
        <v>3.3287200000000001</v>
      </c>
      <c r="O56" s="84" t="s">
        <v>297</v>
      </c>
      <c r="P56" s="84">
        <v>1.75</v>
      </c>
      <c r="Q56" s="83">
        <v>0.12408759</v>
      </c>
      <c r="R56" s="84" t="s">
        <v>298</v>
      </c>
      <c r="S56" s="84">
        <v>0</v>
      </c>
      <c r="T56" s="83">
        <v>0.11888111</v>
      </c>
      <c r="U56" s="84" t="s">
        <v>298</v>
      </c>
      <c r="V56" s="84">
        <v>0</v>
      </c>
      <c r="W56" s="83">
        <v>0.17857143</v>
      </c>
      <c r="X56" s="84" t="s">
        <v>297</v>
      </c>
      <c r="Y56" s="84">
        <v>1.75</v>
      </c>
      <c r="Z56" s="83">
        <v>0.7147435900000001</v>
      </c>
      <c r="AA56" s="84" t="s">
        <v>297</v>
      </c>
      <c r="AB56" s="84">
        <v>1.75</v>
      </c>
      <c r="AC56" s="83">
        <v>0.91666667000000002</v>
      </c>
      <c r="AD56" s="84" t="s">
        <v>297</v>
      </c>
      <c r="AE56" s="84">
        <v>1.75</v>
      </c>
      <c r="AF56" s="85"/>
      <c r="AG56" s="84"/>
      <c r="AH56" s="84">
        <v>0</v>
      </c>
      <c r="AI56" s="86">
        <f t="shared" si="1"/>
        <v>7</v>
      </c>
      <c r="AJ56" s="86">
        <v>7</v>
      </c>
      <c r="AK56" s="87">
        <v>0.15555555555555556</v>
      </c>
      <c r="AL56" s="88">
        <f>ROUND('Scoring &amp; Payment'!G56*AK56/4,0)</f>
        <v>1047</v>
      </c>
      <c r="AM56" s="89">
        <f>AL56/$AL$205</f>
        <v>1.8335995292535305E-3</v>
      </c>
    </row>
    <row r="57" spans="1:39" x14ac:dyDescent="0.25">
      <c r="A57" s="90">
        <v>8433</v>
      </c>
      <c r="B57" s="91">
        <v>75202</v>
      </c>
      <c r="C57" s="92" t="s">
        <v>116</v>
      </c>
      <c r="D57" s="92" t="s">
        <v>58</v>
      </c>
      <c r="E57" s="93">
        <v>44470</v>
      </c>
      <c r="F57" s="93">
        <v>44834</v>
      </c>
      <c r="G57" s="94">
        <v>17986</v>
      </c>
      <c r="H57" s="95" t="s">
        <v>293</v>
      </c>
      <c r="I57" s="95" t="s">
        <v>293</v>
      </c>
      <c r="J57" s="95" t="s">
        <v>293</v>
      </c>
      <c r="K57" s="96" t="str">
        <f t="shared" si="0"/>
        <v>Y</v>
      </c>
      <c r="L57" s="97">
        <v>2.88653</v>
      </c>
      <c r="M57" s="98">
        <v>1</v>
      </c>
      <c r="N57" s="97">
        <v>2.88653</v>
      </c>
      <c r="O57" s="99" t="s">
        <v>299</v>
      </c>
      <c r="P57" s="99">
        <v>0.75</v>
      </c>
      <c r="Q57" s="98">
        <v>4.9723759999999999E-2</v>
      </c>
      <c r="R57" s="99" t="s">
        <v>295</v>
      </c>
      <c r="S57" s="99">
        <v>11.25</v>
      </c>
      <c r="T57" s="98">
        <v>8.1967230000000002E-2</v>
      </c>
      <c r="U57" s="99" t="s">
        <v>297</v>
      </c>
      <c r="V57" s="99">
        <v>3.5</v>
      </c>
      <c r="W57" s="98">
        <v>0.21590907999999998</v>
      </c>
      <c r="X57" s="99" t="s">
        <v>299</v>
      </c>
      <c r="Y57" s="99">
        <v>0.75</v>
      </c>
      <c r="Z57" s="98">
        <v>0.91605840999999999</v>
      </c>
      <c r="AA57" s="99" t="s">
        <v>296</v>
      </c>
      <c r="AB57" s="99">
        <v>2.75</v>
      </c>
      <c r="AC57" s="98">
        <v>0.86842105000000003</v>
      </c>
      <c r="AD57" s="99" t="s">
        <v>299</v>
      </c>
      <c r="AE57" s="99">
        <v>0.75</v>
      </c>
      <c r="AF57" s="100"/>
      <c r="AG57" s="99"/>
      <c r="AH57" s="99">
        <v>0</v>
      </c>
      <c r="AI57" s="101">
        <f t="shared" si="1"/>
        <v>19.75</v>
      </c>
      <c r="AJ57" s="101">
        <v>19.75</v>
      </c>
      <c r="AK57" s="102">
        <v>0.43888888888888888</v>
      </c>
      <c r="AL57" s="103">
        <f>ROUND('Scoring &amp; Payment'!G57*AK57/4,0)</f>
        <v>1973</v>
      </c>
      <c r="AM57" s="104">
        <f>AL57/$AL$205</f>
        <v>3.4552930957184487E-3</v>
      </c>
    </row>
    <row r="58" spans="1:39" x14ac:dyDescent="0.25">
      <c r="A58" s="75">
        <v>8771</v>
      </c>
      <c r="B58" s="76">
        <v>75208</v>
      </c>
      <c r="C58" s="77" t="s">
        <v>117</v>
      </c>
      <c r="D58" s="77" t="s">
        <v>76</v>
      </c>
      <c r="E58" s="78">
        <v>44470</v>
      </c>
      <c r="F58" s="78">
        <v>44834</v>
      </c>
      <c r="G58" s="79">
        <v>18603</v>
      </c>
      <c r="H58" s="80" t="s">
        <v>293</v>
      </c>
      <c r="I58" s="80" t="s">
        <v>293</v>
      </c>
      <c r="J58" s="80" t="s">
        <v>293</v>
      </c>
      <c r="K58" s="81" t="str">
        <f t="shared" si="0"/>
        <v>Y</v>
      </c>
      <c r="L58" s="82">
        <v>3.1496499999999998</v>
      </c>
      <c r="M58" s="83">
        <v>1</v>
      </c>
      <c r="N58" s="82">
        <v>3.1496499999999998</v>
      </c>
      <c r="O58" s="84" t="s">
        <v>299</v>
      </c>
      <c r="P58" s="84">
        <v>0.75</v>
      </c>
      <c r="Q58" s="83">
        <v>3.626944E-2</v>
      </c>
      <c r="R58" s="84" t="s">
        <v>300</v>
      </c>
      <c r="S58" s="84">
        <v>15</v>
      </c>
      <c r="T58" s="83">
        <v>0.12552299</v>
      </c>
      <c r="U58" s="84" t="s">
        <v>298</v>
      </c>
      <c r="V58" s="84">
        <v>0</v>
      </c>
      <c r="W58" s="83">
        <v>0.12831858000000002</v>
      </c>
      <c r="X58" s="84" t="s">
        <v>295</v>
      </c>
      <c r="Y58" s="84">
        <v>3.75</v>
      </c>
      <c r="Z58" s="83">
        <v>0.89068826000000001</v>
      </c>
      <c r="AA58" s="84" t="s">
        <v>296</v>
      </c>
      <c r="AB58" s="84">
        <v>2.75</v>
      </c>
      <c r="AC58" s="83">
        <v>1</v>
      </c>
      <c r="AD58" s="84" t="s">
        <v>300</v>
      </c>
      <c r="AE58" s="84">
        <v>5</v>
      </c>
      <c r="AF58" s="85"/>
      <c r="AG58" s="84"/>
      <c r="AH58" s="84">
        <v>0</v>
      </c>
      <c r="AI58" s="86">
        <f t="shared" si="1"/>
        <v>27.25</v>
      </c>
      <c r="AJ58" s="86">
        <v>27.25</v>
      </c>
      <c r="AK58" s="87">
        <v>0.60555555555555551</v>
      </c>
      <c r="AL58" s="88">
        <f>ROUND('Scoring &amp; Payment'!G58*AK58/4,0)</f>
        <v>2816</v>
      </c>
      <c r="AM58" s="89">
        <f>AL58/$AL$205</f>
        <v>4.9316296794440712E-3</v>
      </c>
    </row>
    <row r="59" spans="1:39" x14ac:dyDescent="0.25">
      <c r="A59" s="90" t="s">
        <v>118</v>
      </c>
      <c r="B59" s="91">
        <v>75210</v>
      </c>
      <c r="C59" s="92" t="s">
        <v>119</v>
      </c>
      <c r="D59" s="92" t="s">
        <v>120</v>
      </c>
      <c r="E59" s="93">
        <v>44470</v>
      </c>
      <c r="F59" s="93">
        <v>44834</v>
      </c>
      <c r="G59" s="94">
        <v>24677</v>
      </c>
      <c r="H59" s="95" t="s">
        <v>293</v>
      </c>
      <c r="I59" s="95" t="s">
        <v>293</v>
      </c>
      <c r="J59" s="95" t="s">
        <v>294</v>
      </c>
      <c r="K59" s="96" t="str">
        <f t="shared" si="0"/>
        <v>N</v>
      </c>
      <c r="L59" s="97">
        <v>4.16378</v>
      </c>
      <c r="M59" s="98">
        <v>1</v>
      </c>
      <c r="N59" s="97">
        <v>4.16378</v>
      </c>
      <c r="O59" s="99" t="s">
        <v>301</v>
      </c>
      <c r="P59" s="99" t="s">
        <v>302</v>
      </c>
      <c r="Q59" s="98">
        <v>0.12857141999999999</v>
      </c>
      <c r="R59" s="99" t="s">
        <v>301</v>
      </c>
      <c r="S59" s="99">
        <v>0</v>
      </c>
      <c r="T59" s="98">
        <v>8.1081090000000008E-2</v>
      </c>
      <c r="U59" s="99" t="s">
        <v>301</v>
      </c>
      <c r="V59" s="99">
        <v>0</v>
      </c>
      <c r="W59" s="98">
        <v>0.25431032999999997</v>
      </c>
      <c r="X59" s="99" t="s">
        <v>301</v>
      </c>
      <c r="Y59" s="99">
        <v>0</v>
      </c>
      <c r="Z59" s="98">
        <v>0.8718861200000001</v>
      </c>
      <c r="AA59" s="99" t="s">
        <v>301</v>
      </c>
      <c r="AB59" s="99">
        <v>0</v>
      </c>
      <c r="AC59" s="98">
        <v>0.93902439000000004</v>
      </c>
      <c r="AD59" s="99" t="s">
        <v>301</v>
      </c>
      <c r="AE59" s="99">
        <v>0</v>
      </c>
      <c r="AF59" s="100"/>
      <c r="AG59" s="99"/>
      <c r="AH59" s="99">
        <v>0</v>
      </c>
      <c r="AI59" s="101">
        <f t="shared" si="1"/>
        <v>0</v>
      </c>
      <c r="AJ59" s="101">
        <v>0</v>
      </c>
      <c r="AK59" s="102">
        <v>0</v>
      </c>
      <c r="AL59" s="103">
        <f>ROUND('Scoring &amp; Payment'!G59*AK59/4,0)</f>
        <v>0</v>
      </c>
      <c r="AM59" s="104">
        <f>AL59/$AL$205</f>
        <v>0</v>
      </c>
    </row>
    <row r="60" spans="1:39" x14ac:dyDescent="0.25">
      <c r="A60" s="75">
        <v>20065</v>
      </c>
      <c r="B60" s="76">
        <v>75211</v>
      </c>
      <c r="C60" s="77" t="s">
        <v>121</v>
      </c>
      <c r="D60" s="77" t="s">
        <v>63</v>
      </c>
      <c r="E60" s="78">
        <v>44470</v>
      </c>
      <c r="F60" s="78">
        <v>44834</v>
      </c>
      <c r="G60" s="79">
        <v>17847</v>
      </c>
      <c r="H60" s="80" t="s">
        <v>293</v>
      </c>
      <c r="I60" s="80" t="s">
        <v>293</v>
      </c>
      <c r="J60" s="80" t="s">
        <v>293</v>
      </c>
      <c r="K60" s="81" t="str">
        <f t="shared" si="0"/>
        <v>Y</v>
      </c>
      <c r="L60" s="82">
        <v>2.8794599999999999</v>
      </c>
      <c r="M60" s="83">
        <v>1</v>
      </c>
      <c r="N60" s="82">
        <v>2.8794599999999999</v>
      </c>
      <c r="O60" s="84" t="s">
        <v>298</v>
      </c>
      <c r="P60" s="84">
        <v>0</v>
      </c>
      <c r="Q60" s="83">
        <v>5.6497180000000001E-2</v>
      </c>
      <c r="R60" s="84" t="s">
        <v>296</v>
      </c>
      <c r="S60" s="84">
        <v>8.25</v>
      </c>
      <c r="T60" s="83">
        <v>6.2499979999999997E-2</v>
      </c>
      <c r="U60" s="84" t="s">
        <v>296</v>
      </c>
      <c r="V60" s="84">
        <v>5.5</v>
      </c>
      <c r="W60" s="83">
        <v>0.11499998</v>
      </c>
      <c r="X60" s="84" t="s">
        <v>295</v>
      </c>
      <c r="Y60" s="84">
        <v>3.75</v>
      </c>
      <c r="Z60" s="83">
        <v>0.91555553000000001</v>
      </c>
      <c r="AA60" s="84" t="s">
        <v>296</v>
      </c>
      <c r="AB60" s="84">
        <v>2.75</v>
      </c>
      <c r="AC60" s="83">
        <v>1</v>
      </c>
      <c r="AD60" s="84" t="s">
        <v>300</v>
      </c>
      <c r="AE60" s="84">
        <v>5</v>
      </c>
      <c r="AF60" s="85"/>
      <c r="AG60" s="84"/>
      <c r="AH60" s="84">
        <v>0</v>
      </c>
      <c r="AI60" s="86">
        <f t="shared" si="1"/>
        <v>25.25</v>
      </c>
      <c r="AJ60" s="86">
        <v>25.25</v>
      </c>
      <c r="AK60" s="87">
        <v>0.56111111111111112</v>
      </c>
      <c r="AL60" s="88">
        <f>ROUND('Scoring &amp; Payment'!G60*AK60/4,0)</f>
        <v>2504</v>
      </c>
      <c r="AM60" s="89">
        <f>AL60/$AL$205</f>
        <v>4.3852275274602111E-3</v>
      </c>
    </row>
    <row r="61" spans="1:39" x14ac:dyDescent="0.25">
      <c r="A61" s="90">
        <v>8896</v>
      </c>
      <c r="B61" s="91">
        <v>75213</v>
      </c>
      <c r="C61" s="92" t="s">
        <v>122</v>
      </c>
      <c r="D61" s="92" t="s">
        <v>123</v>
      </c>
      <c r="E61" s="93">
        <v>44470</v>
      </c>
      <c r="F61" s="93">
        <v>44834</v>
      </c>
      <c r="G61" s="94">
        <v>26590</v>
      </c>
      <c r="H61" s="95" t="s">
        <v>293</v>
      </c>
      <c r="I61" s="95" t="s">
        <v>293</v>
      </c>
      <c r="J61" s="95" t="s">
        <v>293</v>
      </c>
      <c r="K61" s="96" t="str">
        <f t="shared" si="0"/>
        <v>Y</v>
      </c>
      <c r="L61" s="97">
        <v>3.8631199999999999</v>
      </c>
      <c r="M61" s="98">
        <v>1</v>
      </c>
      <c r="N61" s="97">
        <v>3.8631199999999999</v>
      </c>
      <c r="O61" s="99" t="s">
        <v>295</v>
      </c>
      <c r="P61" s="99">
        <v>3.75</v>
      </c>
      <c r="Q61" s="98">
        <v>0.14814815000000001</v>
      </c>
      <c r="R61" s="99" t="s">
        <v>298</v>
      </c>
      <c r="S61" s="99">
        <v>0</v>
      </c>
      <c r="T61" s="98">
        <v>7.5949340000000004E-2</v>
      </c>
      <c r="U61" s="99" t="s">
        <v>297</v>
      </c>
      <c r="V61" s="99">
        <v>3.5</v>
      </c>
      <c r="W61" s="98">
        <v>0.30215828</v>
      </c>
      <c r="X61" s="99" t="s">
        <v>298</v>
      </c>
      <c r="Y61" s="99">
        <v>0</v>
      </c>
      <c r="Z61" s="98">
        <v>0.86956524000000002</v>
      </c>
      <c r="AA61" s="99" t="s">
        <v>296</v>
      </c>
      <c r="AB61" s="99">
        <v>2.75</v>
      </c>
      <c r="AC61" s="98">
        <v>0.90909091000000009</v>
      </c>
      <c r="AD61" s="99" t="s">
        <v>297</v>
      </c>
      <c r="AE61" s="99">
        <v>1.75</v>
      </c>
      <c r="AF61" s="100"/>
      <c r="AG61" s="99"/>
      <c r="AH61" s="99">
        <v>0</v>
      </c>
      <c r="AI61" s="101">
        <f t="shared" si="1"/>
        <v>11.75</v>
      </c>
      <c r="AJ61" s="101">
        <v>11.75</v>
      </c>
      <c r="AK61" s="102">
        <v>0.26111111111111113</v>
      </c>
      <c r="AL61" s="103">
        <f>ROUND('Scoring &amp; Payment'!G61*AK61/4,0)</f>
        <v>1736</v>
      </c>
      <c r="AM61" s="104">
        <f>AL61/$AL$205</f>
        <v>3.0402376148845551E-3</v>
      </c>
    </row>
    <row r="62" spans="1:39" x14ac:dyDescent="0.25">
      <c r="A62" s="75">
        <v>8714</v>
      </c>
      <c r="B62" s="76">
        <v>75214</v>
      </c>
      <c r="C62" s="77" t="s">
        <v>124</v>
      </c>
      <c r="D62" s="77" t="s">
        <v>58</v>
      </c>
      <c r="E62" s="78">
        <v>44470</v>
      </c>
      <c r="F62" s="78">
        <v>44834</v>
      </c>
      <c r="G62" s="79">
        <v>11849</v>
      </c>
      <c r="H62" s="80" t="s">
        <v>293</v>
      </c>
      <c r="I62" s="80" t="s">
        <v>293</v>
      </c>
      <c r="J62" s="80" t="s">
        <v>293</v>
      </c>
      <c r="K62" s="81" t="str">
        <f t="shared" si="0"/>
        <v>Y</v>
      </c>
      <c r="L62" s="82">
        <v>3.7061500000000001</v>
      </c>
      <c r="M62" s="83">
        <v>1</v>
      </c>
      <c r="N62" s="82">
        <v>3.7061500000000001</v>
      </c>
      <c r="O62" s="84" t="s">
        <v>295</v>
      </c>
      <c r="P62" s="84">
        <v>3.75</v>
      </c>
      <c r="Q62" s="83">
        <v>1.648351E-2</v>
      </c>
      <c r="R62" s="84" t="s">
        <v>300</v>
      </c>
      <c r="S62" s="84">
        <v>15</v>
      </c>
      <c r="T62" s="83">
        <v>4.6153839999999995E-2</v>
      </c>
      <c r="U62" s="84" t="s">
        <v>295</v>
      </c>
      <c r="V62" s="84">
        <v>7.5</v>
      </c>
      <c r="W62" s="83">
        <v>0.13471503000000001</v>
      </c>
      <c r="X62" s="84" t="s">
        <v>296</v>
      </c>
      <c r="Y62" s="84">
        <v>2.75</v>
      </c>
      <c r="Z62" s="83">
        <v>0.99492384999999994</v>
      </c>
      <c r="AA62" s="84" t="s">
        <v>300</v>
      </c>
      <c r="AB62" s="84">
        <v>5</v>
      </c>
      <c r="AC62" s="83">
        <v>0.96226414999999998</v>
      </c>
      <c r="AD62" s="84" t="s">
        <v>296</v>
      </c>
      <c r="AE62" s="84">
        <v>2.75</v>
      </c>
      <c r="AF62" s="85"/>
      <c r="AG62" s="84"/>
      <c r="AH62" s="84">
        <v>0</v>
      </c>
      <c r="AI62" s="86">
        <f t="shared" si="1"/>
        <v>36.75</v>
      </c>
      <c r="AJ62" s="86">
        <v>36.75</v>
      </c>
      <c r="AK62" s="87">
        <v>0.81666666666666665</v>
      </c>
      <c r="AL62" s="88">
        <f>ROUND('Scoring &amp; Payment'!G62*AK62/4,0)</f>
        <v>2419</v>
      </c>
      <c r="AM62" s="89">
        <f>AL62/$AL$205</f>
        <v>4.2363679668235826E-3</v>
      </c>
    </row>
    <row r="63" spans="1:39" x14ac:dyDescent="0.25">
      <c r="A63" s="90">
        <v>8847</v>
      </c>
      <c r="B63" s="91">
        <v>75216</v>
      </c>
      <c r="C63" s="92" t="s">
        <v>125</v>
      </c>
      <c r="D63" s="92" t="s">
        <v>58</v>
      </c>
      <c r="E63" s="93">
        <v>44470</v>
      </c>
      <c r="F63" s="93">
        <v>44834</v>
      </c>
      <c r="G63" s="94">
        <v>10885</v>
      </c>
      <c r="H63" s="95" t="s">
        <v>293</v>
      </c>
      <c r="I63" s="95" t="s">
        <v>293</v>
      </c>
      <c r="J63" s="95" t="s">
        <v>293</v>
      </c>
      <c r="K63" s="96" t="str">
        <f t="shared" si="0"/>
        <v>Y</v>
      </c>
      <c r="L63" s="97">
        <v>5.4043700000000001</v>
      </c>
      <c r="M63" s="98">
        <v>1</v>
      </c>
      <c r="N63" s="97">
        <v>5.4043700000000001</v>
      </c>
      <c r="O63" s="99" t="s">
        <v>300</v>
      </c>
      <c r="P63" s="99">
        <v>5</v>
      </c>
      <c r="Q63" s="98">
        <v>1.6483540000000001E-2</v>
      </c>
      <c r="R63" s="99" t="s">
        <v>300</v>
      </c>
      <c r="S63" s="99">
        <v>15</v>
      </c>
      <c r="T63" s="98">
        <v>5.5E-2</v>
      </c>
      <c r="U63" s="99" t="s">
        <v>295</v>
      </c>
      <c r="V63" s="99">
        <v>7.5</v>
      </c>
      <c r="W63" s="98">
        <v>0.20772946</v>
      </c>
      <c r="X63" s="99" t="s">
        <v>297</v>
      </c>
      <c r="Y63" s="99">
        <v>1.75</v>
      </c>
      <c r="Z63" s="98">
        <v>0.64454975000000003</v>
      </c>
      <c r="AA63" s="99" t="s">
        <v>299</v>
      </c>
      <c r="AB63" s="99">
        <v>0.75</v>
      </c>
      <c r="AC63" s="98">
        <v>0.93220338999999997</v>
      </c>
      <c r="AD63" s="99" t="s">
        <v>297</v>
      </c>
      <c r="AE63" s="99">
        <v>1.75</v>
      </c>
      <c r="AF63" s="100"/>
      <c r="AG63" s="99"/>
      <c r="AH63" s="99">
        <v>0</v>
      </c>
      <c r="AI63" s="101">
        <f t="shared" si="1"/>
        <v>31.75</v>
      </c>
      <c r="AJ63" s="101">
        <v>31.75</v>
      </c>
      <c r="AK63" s="102">
        <v>0.7055555555555556</v>
      </c>
      <c r="AL63" s="103">
        <f>ROUND('Scoring &amp; Payment'!G63*AK63/4,0)</f>
        <v>1920</v>
      </c>
      <c r="AM63" s="104">
        <f>AL63/$AL$205</f>
        <v>3.3624747814391394E-3</v>
      </c>
    </row>
    <row r="64" spans="1:39" x14ac:dyDescent="0.25">
      <c r="A64" s="75">
        <v>9001</v>
      </c>
      <c r="B64" s="76">
        <v>75219</v>
      </c>
      <c r="C64" s="77" t="s">
        <v>126</v>
      </c>
      <c r="D64" s="77" t="s">
        <v>87</v>
      </c>
      <c r="E64" s="78">
        <v>44501</v>
      </c>
      <c r="F64" s="78">
        <v>44834</v>
      </c>
      <c r="G64" s="79">
        <v>35782</v>
      </c>
      <c r="H64" s="80" t="s">
        <v>293</v>
      </c>
      <c r="I64" s="80" t="s">
        <v>293</v>
      </c>
      <c r="J64" s="80" t="s">
        <v>293</v>
      </c>
      <c r="K64" s="81" t="str">
        <f t="shared" si="0"/>
        <v>Y</v>
      </c>
      <c r="L64" s="82">
        <v>3.4288099999999999</v>
      </c>
      <c r="M64" s="83">
        <v>1</v>
      </c>
      <c r="N64" s="82">
        <v>3.4288099999999999</v>
      </c>
      <c r="O64" s="84" t="s">
        <v>296</v>
      </c>
      <c r="P64" s="84">
        <v>2.75</v>
      </c>
      <c r="Q64" s="83">
        <v>7.7844319999999995E-2</v>
      </c>
      <c r="R64" s="84" t="s">
        <v>297</v>
      </c>
      <c r="S64" s="84">
        <v>5.25</v>
      </c>
      <c r="T64" s="83">
        <v>1.6304329999999999E-2</v>
      </c>
      <c r="U64" s="84" t="s">
        <v>300</v>
      </c>
      <c r="V64" s="84">
        <v>10</v>
      </c>
      <c r="W64" s="83">
        <v>0.12195122</v>
      </c>
      <c r="X64" s="84" t="s">
        <v>295</v>
      </c>
      <c r="Y64" s="84">
        <v>3.75</v>
      </c>
      <c r="Z64" s="83">
        <v>0.93946730999999994</v>
      </c>
      <c r="AA64" s="84" t="s">
        <v>295</v>
      </c>
      <c r="AB64" s="84">
        <v>3.75</v>
      </c>
      <c r="AC64" s="83">
        <v>0.92660549999999997</v>
      </c>
      <c r="AD64" s="84" t="s">
        <v>297</v>
      </c>
      <c r="AE64" s="84">
        <v>1.75</v>
      </c>
      <c r="AF64" s="85"/>
      <c r="AG64" s="84"/>
      <c r="AH64" s="84">
        <v>0</v>
      </c>
      <c r="AI64" s="86">
        <f t="shared" si="1"/>
        <v>27.25</v>
      </c>
      <c r="AJ64" s="86">
        <v>27.25</v>
      </c>
      <c r="AK64" s="87">
        <v>0.60555555555555551</v>
      </c>
      <c r="AL64" s="88">
        <f>ROUND('Scoring &amp; Payment'!G64*AK64/4,0)</f>
        <v>5417</v>
      </c>
      <c r="AM64" s="89">
        <f>AL64/$AL$205</f>
        <v>9.4867322349249054E-3</v>
      </c>
    </row>
    <row r="65" spans="1:39" x14ac:dyDescent="0.25">
      <c r="A65" s="90">
        <v>9043</v>
      </c>
      <c r="B65" s="91">
        <v>75221</v>
      </c>
      <c r="C65" s="92" t="s">
        <v>127</v>
      </c>
      <c r="D65" s="92" t="s">
        <v>76</v>
      </c>
      <c r="E65" s="93">
        <v>44470</v>
      </c>
      <c r="F65" s="93">
        <v>44834</v>
      </c>
      <c r="G65" s="94">
        <v>31747</v>
      </c>
      <c r="H65" s="95" t="s">
        <v>293</v>
      </c>
      <c r="I65" s="95" t="s">
        <v>293</v>
      </c>
      <c r="J65" s="95" t="s">
        <v>293</v>
      </c>
      <c r="K65" s="96" t="str">
        <f t="shared" si="0"/>
        <v>Y</v>
      </c>
      <c r="L65" s="97">
        <v>3.3786700000000001</v>
      </c>
      <c r="M65" s="98">
        <v>1</v>
      </c>
      <c r="N65" s="97">
        <v>3.3786700000000001</v>
      </c>
      <c r="O65" s="99" t="s">
        <v>296</v>
      </c>
      <c r="P65" s="99">
        <v>2.75</v>
      </c>
      <c r="Q65" s="98">
        <v>5.3435129999999997E-2</v>
      </c>
      <c r="R65" s="99" t="s">
        <v>296</v>
      </c>
      <c r="S65" s="99">
        <v>8.25</v>
      </c>
      <c r="T65" s="98">
        <v>8.5470089999999999E-2</v>
      </c>
      <c r="U65" s="99" t="s">
        <v>297</v>
      </c>
      <c r="V65" s="99">
        <v>3.5</v>
      </c>
      <c r="W65" s="98">
        <v>9.8191210000000015E-2</v>
      </c>
      <c r="X65" s="99" t="s">
        <v>300</v>
      </c>
      <c r="Y65" s="99">
        <v>5</v>
      </c>
      <c r="Z65" s="98">
        <v>0.91727495999999997</v>
      </c>
      <c r="AA65" s="99" t="s">
        <v>296</v>
      </c>
      <c r="AB65" s="99">
        <v>2.75</v>
      </c>
      <c r="AC65" s="98">
        <v>0.97058823999999999</v>
      </c>
      <c r="AD65" s="99" t="s">
        <v>295</v>
      </c>
      <c r="AE65" s="99">
        <v>3.75</v>
      </c>
      <c r="AF65" s="100"/>
      <c r="AG65" s="99"/>
      <c r="AH65" s="99">
        <v>0</v>
      </c>
      <c r="AI65" s="101">
        <f t="shared" si="1"/>
        <v>26</v>
      </c>
      <c r="AJ65" s="101">
        <v>26</v>
      </c>
      <c r="AK65" s="102">
        <v>0.57777777777777772</v>
      </c>
      <c r="AL65" s="103">
        <f>ROUND('Scoring &amp; Payment'!G65*AK65/4,0)</f>
        <v>4586</v>
      </c>
      <c r="AM65" s="104">
        <f>AL65/$AL$205</f>
        <v>8.0314111185832773E-3</v>
      </c>
    </row>
    <row r="66" spans="1:39" x14ac:dyDescent="0.25">
      <c r="A66" s="75">
        <v>10454</v>
      </c>
      <c r="B66" s="76">
        <v>75222</v>
      </c>
      <c r="C66" s="77" t="s">
        <v>128</v>
      </c>
      <c r="D66" s="77" t="s">
        <v>123</v>
      </c>
      <c r="E66" s="78">
        <v>44470</v>
      </c>
      <c r="F66" s="78">
        <v>44834</v>
      </c>
      <c r="G66" s="79">
        <v>20702</v>
      </c>
      <c r="H66" s="80" t="s">
        <v>293</v>
      </c>
      <c r="I66" s="80" t="s">
        <v>293</v>
      </c>
      <c r="J66" s="80" t="s">
        <v>293</v>
      </c>
      <c r="K66" s="81" t="str">
        <f t="shared" si="0"/>
        <v>Y</v>
      </c>
      <c r="L66" s="82">
        <v>4.1303200000000002</v>
      </c>
      <c r="M66" s="83">
        <v>1</v>
      </c>
      <c r="N66" s="82">
        <v>4.1303200000000002</v>
      </c>
      <c r="O66" s="84" t="s">
        <v>300</v>
      </c>
      <c r="P66" s="84">
        <v>5</v>
      </c>
      <c r="Q66" s="83">
        <v>4.0268470000000001E-2</v>
      </c>
      <c r="R66" s="84" t="s">
        <v>295</v>
      </c>
      <c r="S66" s="84">
        <v>11.25</v>
      </c>
      <c r="T66" s="83">
        <v>0.12244897999999999</v>
      </c>
      <c r="U66" s="84" t="s">
        <v>298</v>
      </c>
      <c r="V66" s="84">
        <v>0</v>
      </c>
      <c r="W66" s="83">
        <v>0.20502092000000002</v>
      </c>
      <c r="X66" s="84" t="s">
        <v>297</v>
      </c>
      <c r="Y66" s="84">
        <v>1.75</v>
      </c>
      <c r="Z66" s="83">
        <v>1</v>
      </c>
      <c r="AA66" s="84" t="s">
        <v>300</v>
      </c>
      <c r="AB66" s="84">
        <v>5</v>
      </c>
      <c r="AC66" s="83">
        <v>0.91044775999999994</v>
      </c>
      <c r="AD66" s="84" t="s">
        <v>297</v>
      </c>
      <c r="AE66" s="84">
        <v>1.75</v>
      </c>
      <c r="AF66" s="85"/>
      <c r="AG66" s="84"/>
      <c r="AH66" s="84">
        <v>0</v>
      </c>
      <c r="AI66" s="86">
        <f t="shared" si="1"/>
        <v>24.75</v>
      </c>
      <c r="AJ66" s="86">
        <v>24.75</v>
      </c>
      <c r="AK66" s="87">
        <v>0.55000000000000004</v>
      </c>
      <c r="AL66" s="88">
        <f>ROUND('Scoring &amp; Payment'!G66*AK66/4,0)</f>
        <v>2847</v>
      </c>
      <c r="AM66" s="89">
        <f>AL66/$AL$205</f>
        <v>4.9859196368527234E-3</v>
      </c>
    </row>
    <row r="67" spans="1:39" x14ac:dyDescent="0.25">
      <c r="A67" s="90">
        <v>20371</v>
      </c>
      <c r="B67" s="91">
        <v>75228</v>
      </c>
      <c r="C67" s="92" t="s">
        <v>129</v>
      </c>
      <c r="D67" s="92" t="s">
        <v>56</v>
      </c>
      <c r="E67" s="93">
        <v>44470</v>
      </c>
      <c r="F67" s="93">
        <v>44834</v>
      </c>
      <c r="G67" s="94">
        <v>62282</v>
      </c>
      <c r="H67" s="95" t="s">
        <v>293</v>
      </c>
      <c r="I67" s="95" t="s">
        <v>293</v>
      </c>
      <c r="J67" s="95" t="s">
        <v>293</v>
      </c>
      <c r="K67" s="96" t="str">
        <f t="shared" si="0"/>
        <v>Y</v>
      </c>
      <c r="L67" s="97">
        <v>3.1787100000000001</v>
      </c>
      <c r="M67" s="98">
        <v>1</v>
      </c>
      <c r="N67" s="97">
        <v>3.1787100000000001</v>
      </c>
      <c r="O67" s="99" t="s">
        <v>297</v>
      </c>
      <c r="P67" s="99">
        <v>1.75</v>
      </c>
      <c r="Q67" s="98">
        <v>5.8232949999999999E-2</v>
      </c>
      <c r="R67" s="99" t="s">
        <v>296</v>
      </c>
      <c r="S67" s="99">
        <v>8.25</v>
      </c>
      <c r="T67" s="98">
        <v>6.0559010000000003E-2</v>
      </c>
      <c r="U67" s="99" t="s">
        <v>296</v>
      </c>
      <c r="V67" s="99">
        <v>5.5</v>
      </c>
      <c r="W67" s="98">
        <v>7.4626869999999998E-2</v>
      </c>
      <c r="X67" s="99" t="s">
        <v>300</v>
      </c>
      <c r="Y67" s="99">
        <v>5</v>
      </c>
      <c r="Z67" s="98">
        <v>0.83723957999999998</v>
      </c>
      <c r="AA67" s="99" t="s">
        <v>296</v>
      </c>
      <c r="AB67" s="99">
        <v>2.75</v>
      </c>
      <c r="AC67" s="98">
        <v>0.98484848000000003</v>
      </c>
      <c r="AD67" s="99" t="s">
        <v>300</v>
      </c>
      <c r="AE67" s="99">
        <v>5</v>
      </c>
      <c r="AF67" s="100"/>
      <c r="AG67" s="99"/>
      <c r="AH67" s="99">
        <v>0</v>
      </c>
      <c r="AI67" s="101">
        <f t="shared" si="1"/>
        <v>28.25</v>
      </c>
      <c r="AJ67" s="101">
        <v>28.25</v>
      </c>
      <c r="AK67" s="102">
        <v>0.62777777777777777</v>
      </c>
      <c r="AL67" s="103">
        <f>ROUND('Scoring &amp; Payment'!G67*AK67/4,0)</f>
        <v>9775</v>
      </c>
      <c r="AM67" s="104">
        <f>AL67/$AL$205</f>
        <v>1.7118849473212284E-2</v>
      </c>
    </row>
    <row r="68" spans="1:39" x14ac:dyDescent="0.25">
      <c r="A68" s="75">
        <v>20462</v>
      </c>
      <c r="B68" s="76">
        <v>75230</v>
      </c>
      <c r="C68" s="77" t="s">
        <v>130</v>
      </c>
      <c r="D68" s="77" t="s">
        <v>63</v>
      </c>
      <c r="E68" s="78">
        <v>44470</v>
      </c>
      <c r="F68" s="78">
        <v>44834</v>
      </c>
      <c r="G68" s="79">
        <v>13861</v>
      </c>
      <c r="H68" s="80" t="s">
        <v>293</v>
      </c>
      <c r="I68" s="80" t="s">
        <v>293</v>
      </c>
      <c r="J68" s="80" t="s">
        <v>293</v>
      </c>
      <c r="K68" s="81" t="str">
        <f t="shared" si="0"/>
        <v>Y</v>
      </c>
      <c r="L68" s="82">
        <v>2.6950699999999999</v>
      </c>
      <c r="M68" s="83">
        <v>1</v>
      </c>
      <c r="N68" s="82">
        <v>2.6950699999999999</v>
      </c>
      <c r="O68" s="84" t="s">
        <v>298</v>
      </c>
      <c r="P68" s="84">
        <v>0</v>
      </c>
      <c r="Q68" s="83">
        <v>7.4766349999999995E-2</v>
      </c>
      <c r="R68" s="84" t="s">
        <v>297</v>
      </c>
      <c r="S68" s="84">
        <v>5.25</v>
      </c>
      <c r="T68" s="83">
        <v>3.4482780000000005E-2</v>
      </c>
      <c r="U68" s="84" t="s">
        <v>300</v>
      </c>
      <c r="V68" s="84">
        <v>10</v>
      </c>
      <c r="W68" s="83">
        <v>0.15853656999999999</v>
      </c>
      <c r="X68" s="84" t="s">
        <v>296</v>
      </c>
      <c r="Y68" s="84">
        <v>2.75</v>
      </c>
      <c r="Z68" s="83">
        <v>0.69642857000000002</v>
      </c>
      <c r="AA68" s="84" t="s">
        <v>299</v>
      </c>
      <c r="AB68" s="84">
        <v>0.75</v>
      </c>
      <c r="AC68" s="83">
        <v>0.97872339999999991</v>
      </c>
      <c r="AD68" s="84" t="s">
        <v>295</v>
      </c>
      <c r="AE68" s="84">
        <v>3.75</v>
      </c>
      <c r="AF68" s="85"/>
      <c r="AG68" s="84"/>
      <c r="AH68" s="84">
        <v>0</v>
      </c>
      <c r="AI68" s="86">
        <f t="shared" si="1"/>
        <v>22.5</v>
      </c>
      <c r="AJ68" s="86">
        <v>22.5</v>
      </c>
      <c r="AK68" s="87">
        <v>0.5</v>
      </c>
      <c r="AL68" s="88">
        <f>ROUND('Scoring &amp; Payment'!G68*AK68/4,0)</f>
        <v>1733</v>
      </c>
      <c r="AM68" s="89">
        <f>AL68/$AL$205</f>
        <v>3.0349837480385562E-3</v>
      </c>
    </row>
    <row r="69" spans="1:39" x14ac:dyDescent="0.25">
      <c r="A69" s="90">
        <v>10900</v>
      </c>
      <c r="B69" s="91">
        <v>75231</v>
      </c>
      <c r="C69" s="92" t="s">
        <v>131</v>
      </c>
      <c r="D69" s="92" t="s">
        <v>63</v>
      </c>
      <c r="E69" s="93">
        <v>44470</v>
      </c>
      <c r="F69" s="93">
        <v>44834</v>
      </c>
      <c r="G69" s="94">
        <v>13318</v>
      </c>
      <c r="H69" s="95" t="s">
        <v>293</v>
      </c>
      <c r="I69" s="95" t="s">
        <v>293</v>
      </c>
      <c r="J69" s="95" t="s">
        <v>293</v>
      </c>
      <c r="K69" s="96" t="str">
        <f t="shared" si="0"/>
        <v>Y</v>
      </c>
      <c r="L69" s="97">
        <v>3.3001100000000001</v>
      </c>
      <c r="M69" s="98">
        <v>1</v>
      </c>
      <c r="N69" s="97">
        <v>3.3001100000000001</v>
      </c>
      <c r="O69" s="99" t="s">
        <v>297</v>
      </c>
      <c r="P69" s="99">
        <v>1.75</v>
      </c>
      <c r="Q69" s="98">
        <v>3.6231909999999999E-2</v>
      </c>
      <c r="R69" s="99" t="s">
        <v>300</v>
      </c>
      <c r="S69" s="99">
        <v>15</v>
      </c>
      <c r="T69" s="98">
        <v>5.8823529999999999E-2</v>
      </c>
      <c r="U69" s="99" t="s">
        <v>295</v>
      </c>
      <c r="V69" s="99">
        <v>7.5</v>
      </c>
      <c r="W69" s="98">
        <v>0.22222221</v>
      </c>
      <c r="X69" s="99" t="s">
        <v>299</v>
      </c>
      <c r="Y69" s="99">
        <v>0.75</v>
      </c>
      <c r="Z69" s="98">
        <v>0.79292928000000007</v>
      </c>
      <c r="AA69" s="99" t="s">
        <v>297</v>
      </c>
      <c r="AB69" s="99">
        <v>1.75</v>
      </c>
      <c r="AC69" s="98">
        <v>0.96078430999999997</v>
      </c>
      <c r="AD69" s="99" t="s">
        <v>296</v>
      </c>
      <c r="AE69" s="99">
        <v>2.75</v>
      </c>
      <c r="AF69" s="100"/>
      <c r="AG69" s="99"/>
      <c r="AH69" s="99">
        <v>0</v>
      </c>
      <c r="AI69" s="101">
        <f t="shared" si="1"/>
        <v>29.5</v>
      </c>
      <c r="AJ69" s="101">
        <v>29.5</v>
      </c>
      <c r="AK69" s="102">
        <v>0.65555555555555556</v>
      </c>
      <c r="AL69" s="103">
        <f>ROUND('Scoring &amp; Payment'!G69*AK69/4,0)</f>
        <v>2183</v>
      </c>
      <c r="AM69" s="104">
        <f>AL69/$AL$205</f>
        <v>3.8230637749383546E-3</v>
      </c>
    </row>
    <row r="70" spans="1:39" x14ac:dyDescent="0.25">
      <c r="A70" s="75">
        <v>8136</v>
      </c>
      <c r="B70" s="76">
        <v>75232</v>
      </c>
      <c r="C70" s="77" t="s">
        <v>132</v>
      </c>
      <c r="D70" s="77" t="s">
        <v>58</v>
      </c>
      <c r="E70" s="78">
        <v>44470</v>
      </c>
      <c r="F70" s="78">
        <v>44834</v>
      </c>
      <c r="G70" s="79">
        <v>8115</v>
      </c>
      <c r="H70" s="80" t="s">
        <v>293</v>
      </c>
      <c r="I70" s="80" t="s">
        <v>293</v>
      </c>
      <c r="J70" s="80" t="s">
        <v>293</v>
      </c>
      <c r="K70" s="81" t="str">
        <f t="shared" si="0"/>
        <v>Y</v>
      </c>
      <c r="L70" s="82">
        <v>3.5226299999999999</v>
      </c>
      <c r="M70" s="83">
        <v>1</v>
      </c>
      <c r="N70" s="82">
        <v>3.5226299999999999</v>
      </c>
      <c r="O70" s="84" t="s">
        <v>296</v>
      </c>
      <c r="P70" s="84">
        <v>2.75</v>
      </c>
      <c r="Q70" s="83">
        <v>0.10810810999999999</v>
      </c>
      <c r="R70" s="84" t="s">
        <v>298</v>
      </c>
      <c r="S70" s="84">
        <v>0</v>
      </c>
      <c r="T70" s="83">
        <v>9.3457950000000012E-2</v>
      </c>
      <c r="U70" s="84" t="s">
        <v>297</v>
      </c>
      <c r="V70" s="84">
        <v>3.5</v>
      </c>
      <c r="W70" s="83">
        <v>0.19718309000000001</v>
      </c>
      <c r="X70" s="84" t="s">
        <v>297</v>
      </c>
      <c r="Y70" s="84">
        <v>1.75</v>
      </c>
      <c r="Z70" s="83">
        <v>0.78260870999999999</v>
      </c>
      <c r="AA70" s="84" t="s">
        <v>297</v>
      </c>
      <c r="AB70" s="84">
        <v>1.75</v>
      </c>
      <c r="AC70" s="83">
        <v>1</v>
      </c>
      <c r="AD70" s="84" t="s">
        <v>300</v>
      </c>
      <c r="AE70" s="84">
        <v>5</v>
      </c>
      <c r="AF70" s="85"/>
      <c r="AG70" s="84"/>
      <c r="AH70" s="84">
        <v>0</v>
      </c>
      <c r="AI70" s="86">
        <f t="shared" si="1"/>
        <v>14.75</v>
      </c>
      <c r="AJ70" s="86">
        <v>14.75</v>
      </c>
      <c r="AK70" s="87">
        <v>0.32777777777777778</v>
      </c>
      <c r="AL70" s="88">
        <f>ROUND('Scoring &amp; Payment'!G70*AK70/4,0)</f>
        <v>665</v>
      </c>
      <c r="AM70" s="89">
        <f>AL70/$AL$205</f>
        <v>1.1646071508630352E-3</v>
      </c>
    </row>
    <row r="71" spans="1:39" x14ac:dyDescent="0.25">
      <c r="A71" s="90">
        <v>4606</v>
      </c>
      <c r="B71" s="91">
        <v>75235</v>
      </c>
      <c r="C71" s="92" t="s">
        <v>133</v>
      </c>
      <c r="D71" s="92" t="s">
        <v>58</v>
      </c>
      <c r="E71" s="93">
        <v>44470</v>
      </c>
      <c r="F71" s="93">
        <v>44834</v>
      </c>
      <c r="G71" s="94">
        <v>9089</v>
      </c>
      <c r="H71" s="95" t="s">
        <v>293</v>
      </c>
      <c r="I71" s="95" t="s">
        <v>293</v>
      </c>
      <c r="J71" s="95" t="s">
        <v>293</v>
      </c>
      <c r="K71" s="96" t="str">
        <f t="shared" si="0"/>
        <v>Y</v>
      </c>
      <c r="L71" s="97">
        <v>4.7635899999999998</v>
      </c>
      <c r="M71" s="98">
        <v>1</v>
      </c>
      <c r="N71" s="97">
        <v>4.7635899999999998</v>
      </c>
      <c r="O71" s="99" t="s">
        <v>300</v>
      </c>
      <c r="P71" s="99">
        <v>5</v>
      </c>
      <c r="Q71" s="98">
        <v>3.9603949999999999E-2</v>
      </c>
      <c r="R71" s="99" t="s">
        <v>295</v>
      </c>
      <c r="S71" s="99">
        <v>11.25</v>
      </c>
      <c r="T71" s="98">
        <v>3.174602E-2</v>
      </c>
      <c r="U71" s="99" t="s">
        <v>300</v>
      </c>
      <c r="V71" s="99">
        <v>10</v>
      </c>
      <c r="W71" s="98">
        <v>9.9337780000000001E-2</v>
      </c>
      <c r="X71" s="99" t="s">
        <v>300</v>
      </c>
      <c r="Y71" s="99">
        <v>5</v>
      </c>
      <c r="Z71" s="98">
        <v>0.92715230999999998</v>
      </c>
      <c r="AA71" s="99" t="s">
        <v>296</v>
      </c>
      <c r="AB71" s="99">
        <v>2.75</v>
      </c>
      <c r="AC71" s="98">
        <v>0.88372093000000007</v>
      </c>
      <c r="AD71" s="99" t="s">
        <v>299</v>
      </c>
      <c r="AE71" s="99">
        <v>0.75</v>
      </c>
      <c r="AF71" s="100"/>
      <c r="AG71" s="99"/>
      <c r="AH71" s="99">
        <v>0</v>
      </c>
      <c r="AI71" s="101">
        <f t="shared" si="1"/>
        <v>34.75</v>
      </c>
      <c r="AJ71" s="101">
        <v>34.75</v>
      </c>
      <c r="AK71" s="102">
        <v>0.77222222222222225</v>
      </c>
      <c r="AL71" s="103">
        <f>ROUND('Scoring &amp; Payment'!G71*AK71/4,0)</f>
        <v>1755</v>
      </c>
      <c r="AM71" s="104">
        <f>AL71/$AL$205</f>
        <v>3.0735121049092133E-3</v>
      </c>
    </row>
    <row r="72" spans="1:39" x14ac:dyDescent="0.25">
      <c r="A72" s="75" t="s">
        <v>134</v>
      </c>
      <c r="B72" s="76">
        <v>75236</v>
      </c>
      <c r="C72" s="77" t="s">
        <v>135</v>
      </c>
      <c r="D72" s="77" t="s">
        <v>74</v>
      </c>
      <c r="E72" s="78">
        <v>44470</v>
      </c>
      <c r="F72" s="78">
        <v>44834</v>
      </c>
      <c r="G72" s="79">
        <v>15760</v>
      </c>
      <c r="H72" s="80" t="s">
        <v>293</v>
      </c>
      <c r="I72" s="80" t="s">
        <v>293</v>
      </c>
      <c r="J72" s="80" t="s">
        <v>293</v>
      </c>
      <c r="K72" s="81" t="str">
        <f t="shared" si="0"/>
        <v>Y</v>
      </c>
      <c r="L72" s="82">
        <v>5.1395900000000001</v>
      </c>
      <c r="M72" s="83">
        <v>1</v>
      </c>
      <c r="N72" s="82">
        <v>5.1395900000000001</v>
      </c>
      <c r="O72" s="84" t="s">
        <v>300</v>
      </c>
      <c r="P72" s="84">
        <v>5</v>
      </c>
      <c r="Q72" s="83">
        <v>3.9473689999999999E-2</v>
      </c>
      <c r="R72" s="84" t="s">
        <v>300</v>
      </c>
      <c r="S72" s="84">
        <v>15</v>
      </c>
      <c r="T72" s="83">
        <v>3.738317E-2</v>
      </c>
      <c r="U72" s="84" t="s">
        <v>300</v>
      </c>
      <c r="V72" s="84">
        <v>10</v>
      </c>
      <c r="W72" s="83">
        <v>0.12121211999999999</v>
      </c>
      <c r="X72" s="84" t="s">
        <v>295</v>
      </c>
      <c r="Y72" s="84">
        <v>3.75</v>
      </c>
      <c r="Z72" s="83">
        <v>0.98723401999999993</v>
      </c>
      <c r="AA72" s="84" t="s">
        <v>300</v>
      </c>
      <c r="AB72" s="84">
        <v>5</v>
      </c>
      <c r="AC72" s="83">
        <v>0.96825396999999991</v>
      </c>
      <c r="AD72" s="84" t="s">
        <v>295</v>
      </c>
      <c r="AE72" s="84">
        <v>3.75</v>
      </c>
      <c r="AF72" s="85"/>
      <c r="AG72" s="84"/>
      <c r="AH72" s="84">
        <v>0</v>
      </c>
      <c r="AI72" s="86">
        <f t="shared" si="1"/>
        <v>42.5</v>
      </c>
      <c r="AJ72" s="86">
        <v>42.5</v>
      </c>
      <c r="AK72" s="87">
        <v>0.94444444444444442</v>
      </c>
      <c r="AL72" s="88">
        <f>ROUND('Scoring &amp; Payment'!G72*AK72/4,0)</f>
        <v>3721</v>
      </c>
      <c r="AM72" s="89">
        <f>AL72/$AL$205</f>
        <v>6.5165461779869982E-3</v>
      </c>
    </row>
    <row r="73" spans="1:39" x14ac:dyDescent="0.25">
      <c r="A73" s="90">
        <v>10751</v>
      </c>
      <c r="B73" s="91">
        <v>75237</v>
      </c>
      <c r="C73" s="92" t="s">
        <v>136</v>
      </c>
      <c r="D73" s="92" t="s">
        <v>56</v>
      </c>
      <c r="E73" s="93">
        <v>44470</v>
      </c>
      <c r="F73" s="93">
        <v>44834</v>
      </c>
      <c r="G73" s="94">
        <v>21793</v>
      </c>
      <c r="H73" s="95" t="s">
        <v>293</v>
      </c>
      <c r="I73" s="95" t="s">
        <v>293</v>
      </c>
      <c r="J73" s="95" t="s">
        <v>293</v>
      </c>
      <c r="K73" s="96" t="str">
        <f t="shared" si="0"/>
        <v>Y</v>
      </c>
      <c r="L73" s="97">
        <v>3.6473</v>
      </c>
      <c r="M73" s="98">
        <v>1</v>
      </c>
      <c r="N73" s="97">
        <v>3.6473</v>
      </c>
      <c r="O73" s="99" t="s">
        <v>295</v>
      </c>
      <c r="P73" s="99">
        <v>3.75</v>
      </c>
      <c r="Q73" s="98">
        <v>7.7922060000000001E-2</v>
      </c>
      <c r="R73" s="99" t="s">
        <v>297</v>
      </c>
      <c r="S73" s="99">
        <v>5.25</v>
      </c>
      <c r="T73" s="98">
        <v>0.10035843</v>
      </c>
      <c r="U73" s="99" t="s">
        <v>299</v>
      </c>
      <c r="V73" s="99">
        <v>1.5</v>
      </c>
      <c r="W73" s="98">
        <v>9.848483999999999E-2</v>
      </c>
      <c r="X73" s="99" t="s">
        <v>300</v>
      </c>
      <c r="Y73" s="99">
        <v>5</v>
      </c>
      <c r="Z73" s="98">
        <v>0.75250834999999994</v>
      </c>
      <c r="AA73" s="99" t="s">
        <v>297</v>
      </c>
      <c r="AB73" s="99">
        <v>1.75</v>
      </c>
      <c r="AC73" s="98">
        <v>0.94736841999999999</v>
      </c>
      <c r="AD73" s="99" t="s">
        <v>296</v>
      </c>
      <c r="AE73" s="99">
        <v>2.75</v>
      </c>
      <c r="AF73" s="100"/>
      <c r="AG73" s="99"/>
      <c r="AH73" s="99">
        <v>0</v>
      </c>
      <c r="AI73" s="101">
        <f t="shared" si="1"/>
        <v>20</v>
      </c>
      <c r="AJ73" s="101">
        <v>20</v>
      </c>
      <c r="AK73" s="102">
        <v>0.44444444444444442</v>
      </c>
      <c r="AL73" s="103">
        <f>ROUND('Scoring &amp; Payment'!G73*AK73/4,0)</f>
        <v>2421</v>
      </c>
      <c r="AM73" s="104">
        <f>AL73/$AL$205</f>
        <v>4.2398705447209148E-3</v>
      </c>
    </row>
    <row r="74" spans="1:39" x14ac:dyDescent="0.25">
      <c r="A74" s="75">
        <v>9407</v>
      </c>
      <c r="B74" s="76">
        <v>75238</v>
      </c>
      <c r="C74" s="77" t="s">
        <v>137</v>
      </c>
      <c r="D74" s="77" t="s">
        <v>76</v>
      </c>
      <c r="E74" s="78">
        <v>44470</v>
      </c>
      <c r="F74" s="78">
        <v>44834</v>
      </c>
      <c r="G74" s="79">
        <v>24899</v>
      </c>
      <c r="H74" s="80" t="s">
        <v>293</v>
      </c>
      <c r="I74" s="80" t="s">
        <v>293</v>
      </c>
      <c r="J74" s="80" t="s">
        <v>293</v>
      </c>
      <c r="K74" s="81" t="str">
        <f t="shared" si="0"/>
        <v>Y</v>
      </c>
      <c r="L74" s="82">
        <v>2.97159</v>
      </c>
      <c r="M74" s="83">
        <v>1</v>
      </c>
      <c r="N74" s="82">
        <v>2.97159</v>
      </c>
      <c r="O74" s="84" t="s">
        <v>299</v>
      </c>
      <c r="P74" s="84">
        <v>0.75</v>
      </c>
      <c r="Q74" s="83">
        <v>7.2243349999999998E-2</v>
      </c>
      <c r="R74" s="84" t="s">
        <v>297</v>
      </c>
      <c r="S74" s="84">
        <v>5.25</v>
      </c>
      <c r="T74" s="83">
        <v>5.537458E-2</v>
      </c>
      <c r="U74" s="84" t="s">
        <v>295</v>
      </c>
      <c r="V74" s="84">
        <v>7.5</v>
      </c>
      <c r="W74" s="83">
        <v>9.302326000000001E-2</v>
      </c>
      <c r="X74" s="84" t="s">
        <v>300</v>
      </c>
      <c r="Y74" s="84">
        <v>5</v>
      </c>
      <c r="Z74" s="83">
        <v>0.83526011</v>
      </c>
      <c r="AA74" s="84" t="s">
        <v>296</v>
      </c>
      <c r="AB74" s="84">
        <v>2.75</v>
      </c>
      <c r="AC74" s="83">
        <v>0.95061728000000001</v>
      </c>
      <c r="AD74" s="84" t="s">
        <v>296</v>
      </c>
      <c r="AE74" s="84">
        <v>2.75</v>
      </c>
      <c r="AF74" s="85"/>
      <c r="AG74" s="84"/>
      <c r="AH74" s="84">
        <v>0</v>
      </c>
      <c r="AI74" s="86">
        <f t="shared" si="1"/>
        <v>24</v>
      </c>
      <c r="AJ74" s="86">
        <v>24</v>
      </c>
      <c r="AK74" s="87">
        <v>0.53333333333333333</v>
      </c>
      <c r="AL74" s="88">
        <f>ROUND('Scoring &amp; Payment'!G74*AK74/4,0)</f>
        <v>3320</v>
      </c>
      <c r="AM74" s="89">
        <f>AL74/$AL$205</f>
        <v>5.814279309571845E-3</v>
      </c>
    </row>
    <row r="75" spans="1:39" x14ac:dyDescent="0.25">
      <c r="A75" s="90">
        <v>10975</v>
      </c>
      <c r="B75" s="91">
        <v>75240</v>
      </c>
      <c r="C75" s="92" t="s">
        <v>138</v>
      </c>
      <c r="D75" s="92" t="s">
        <v>108</v>
      </c>
      <c r="E75" s="93">
        <v>44470</v>
      </c>
      <c r="F75" s="93">
        <v>44834</v>
      </c>
      <c r="G75" s="94">
        <v>29922</v>
      </c>
      <c r="H75" s="95" t="s">
        <v>293</v>
      </c>
      <c r="I75" s="95" t="s">
        <v>293</v>
      </c>
      <c r="J75" s="95" t="s">
        <v>293</v>
      </c>
      <c r="K75" s="96" t="str">
        <f t="shared" si="0"/>
        <v>Y</v>
      </c>
      <c r="L75" s="97">
        <v>3.4513500000000001</v>
      </c>
      <c r="M75" s="98">
        <v>1</v>
      </c>
      <c r="N75" s="97">
        <v>3.4513500000000001</v>
      </c>
      <c r="O75" s="99" t="s">
        <v>296</v>
      </c>
      <c r="P75" s="99">
        <v>2.75</v>
      </c>
      <c r="Q75" s="98">
        <v>4.0404059999999999E-2</v>
      </c>
      <c r="R75" s="99" t="s">
        <v>295</v>
      </c>
      <c r="S75" s="99">
        <v>11.25</v>
      </c>
      <c r="T75" s="98">
        <v>6.906907000000001E-2</v>
      </c>
      <c r="U75" s="99" t="s">
        <v>296</v>
      </c>
      <c r="V75" s="99">
        <v>5.5</v>
      </c>
      <c r="W75" s="98">
        <v>0.10451978000000001</v>
      </c>
      <c r="X75" s="99" t="s">
        <v>295</v>
      </c>
      <c r="Y75" s="99">
        <v>3.75</v>
      </c>
      <c r="Z75" s="98">
        <v>0.97164945999999996</v>
      </c>
      <c r="AA75" s="99" t="s">
        <v>295</v>
      </c>
      <c r="AB75" s="99">
        <v>3.75</v>
      </c>
      <c r="AC75" s="98">
        <v>0.65</v>
      </c>
      <c r="AD75" s="99" t="s">
        <v>298</v>
      </c>
      <c r="AE75" s="99">
        <v>0</v>
      </c>
      <c r="AF75" s="100"/>
      <c r="AG75" s="99"/>
      <c r="AH75" s="99">
        <v>0</v>
      </c>
      <c r="AI75" s="101">
        <f t="shared" si="1"/>
        <v>27</v>
      </c>
      <c r="AJ75" s="101">
        <v>27</v>
      </c>
      <c r="AK75" s="102">
        <v>0.6</v>
      </c>
      <c r="AL75" s="103">
        <f>ROUND('Scoring &amp; Payment'!G75*AK75/4,0)</f>
        <v>4488</v>
      </c>
      <c r="AM75" s="104">
        <f>AL75/$AL$205</f>
        <v>7.8597848016139886E-3</v>
      </c>
    </row>
    <row r="76" spans="1:39" x14ac:dyDescent="0.25">
      <c r="A76" s="75">
        <v>9431</v>
      </c>
      <c r="B76" s="76">
        <v>75241</v>
      </c>
      <c r="C76" s="77" t="s">
        <v>139</v>
      </c>
      <c r="D76" s="77" t="s">
        <v>140</v>
      </c>
      <c r="E76" s="78">
        <v>44470</v>
      </c>
      <c r="F76" s="78">
        <v>44834</v>
      </c>
      <c r="G76" s="79">
        <v>14419</v>
      </c>
      <c r="H76" s="80" t="s">
        <v>293</v>
      </c>
      <c r="I76" s="80" t="s">
        <v>293</v>
      </c>
      <c r="J76" s="80" t="s">
        <v>293</v>
      </c>
      <c r="K76" s="81" t="str">
        <f t="shared" si="0"/>
        <v>Y</v>
      </c>
      <c r="L76" s="82">
        <v>3.3498199999999998</v>
      </c>
      <c r="M76" s="83">
        <v>1</v>
      </c>
      <c r="N76" s="82">
        <v>3.3498199999999998</v>
      </c>
      <c r="O76" s="84" t="s">
        <v>297</v>
      </c>
      <c r="P76" s="84">
        <v>1.75</v>
      </c>
      <c r="Q76" s="83">
        <v>3.2258059999999998E-2</v>
      </c>
      <c r="R76" s="84" t="s">
        <v>300</v>
      </c>
      <c r="S76" s="84">
        <v>15</v>
      </c>
      <c r="T76" s="83">
        <v>4.1284419999999995E-2</v>
      </c>
      <c r="U76" s="84" t="s">
        <v>300</v>
      </c>
      <c r="V76" s="84">
        <v>10</v>
      </c>
      <c r="W76" s="83">
        <v>0.11894272</v>
      </c>
      <c r="X76" s="84" t="s">
        <v>295</v>
      </c>
      <c r="Y76" s="84">
        <v>3.75</v>
      </c>
      <c r="Z76" s="83">
        <v>0.97890294999999994</v>
      </c>
      <c r="AA76" s="84" t="s">
        <v>295</v>
      </c>
      <c r="AB76" s="84">
        <v>3.75</v>
      </c>
      <c r="AC76" s="83">
        <v>1</v>
      </c>
      <c r="AD76" s="84" t="s">
        <v>300</v>
      </c>
      <c r="AE76" s="84">
        <v>5</v>
      </c>
      <c r="AF76" s="85"/>
      <c r="AG76" s="84"/>
      <c r="AH76" s="84">
        <v>0</v>
      </c>
      <c r="AI76" s="86">
        <f t="shared" si="1"/>
        <v>39.25</v>
      </c>
      <c r="AJ76" s="86">
        <v>39.25</v>
      </c>
      <c r="AK76" s="87">
        <v>0.87222222222222223</v>
      </c>
      <c r="AL76" s="88">
        <f>ROUND('Scoring &amp; Payment'!G76*AK76/4,0)</f>
        <v>3144</v>
      </c>
      <c r="AM76" s="89">
        <f>AL76/$AL$205</f>
        <v>5.5060524546065902E-3</v>
      </c>
    </row>
    <row r="77" spans="1:39" x14ac:dyDescent="0.25">
      <c r="A77" s="90">
        <v>6007</v>
      </c>
      <c r="B77" s="91">
        <v>75243</v>
      </c>
      <c r="C77" s="92" t="s">
        <v>141</v>
      </c>
      <c r="D77" s="92" t="s">
        <v>58</v>
      </c>
      <c r="E77" s="93">
        <v>44470</v>
      </c>
      <c r="F77" s="93">
        <v>44834</v>
      </c>
      <c r="G77" s="94">
        <v>11903</v>
      </c>
      <c r="H77" s="95" t="s">
        <v>293</v>
      </c>
      <c r="I77" s="95" t="s">
        <v>293</v>
      </c>
      <c r="J77" s="95" t="s">
        <v>293</v>
      </c>
      <c r="K77" s="96" t="str">
        <f t="shared" ref="K77:K140" si="2">IF(OR(H77="Y",I77="Y",J77="Y"),"N","Y")</f>
        <v>Y</v>
      </c>
      <c r="L77" s="97">
        <v>4.1904899999999996</v>
      </c>
      <c r="M77" s="98">
        <v>1</v>
      </c>
      <c r="N77" s="97">
        <v>4.1904899999999996</v>
      </c>
      <c r="O77" s="99" t="s">
        <v>300</v>
      </c>
      <c r="P77" s="99">
        <v>5</v>
      </c>
      <c r="Q77" s="98">
        <v>4.4585990000000006E-2</v>
      </c>
      <c r="R77" s="99" t="s">
        <v>295</v>
      </c>
      <c r="S77" s="99">
        <v>11.25</v>
      </c>
      <c r="T77" s="98">
        <v>0.11458333</v>
      </c>
      <c r="U77" s="99" t="s">
        <v>298</v>
      </c>
      <c r="V77" s="99">
        <v>0</v>
      </c>
      <c r="W77" s="98">
        <v>0.14553990999999999</v>
      </c>
      <c r="X77" s="99" t="s">
        <v>296</v>
      </c>
      <c r="Y77" s="99">
        <v>2.75</v>
      </c>
      <c r="Z77" s="98">
        <v>0.96713612999999998</v>
      </c>
      <c r="AA77" s="99" t="s">
        <v>295</v>
      </c>
      <c r="AB77" s="99">
        <v>3.75</v>
      </c>
      <c r="AC77" s="98">
        <v>0.98113207999999996</v>
      </c>
      <c r="AD77" s="99" t="s">
        <v>295</v>
      </c>
      <c r="AE77" s="99">
        <v>3.75</v>
      </c>
      <c r="AF77" s="100"/>
      <c r="AG77" s="99"/>
      <c r="AH77" s="99">
        <v>0</v>
      </c>
      <c r="AI77" s="101">
        <f t="shared" ref="AI77:AI140" si="3">IF(K77="Y",SUM(AH77,AE77,AB77,Y77,V77,S77,P77),0)</f>
        <v>26.5</v>
      </c>
      <c r="AJ77" s="101">
        <v>26.5</v>
      </c>
      <c r="AK77" s="102">
        <v>0.58888888888888891</v>
      </c>
      <c r="AL77" s="103">
        <f>ROUND('Scoring &amp; Payment'!G77*AK77/4,0)</f>
        <v>1752</v>
      </c>
      <c r="AM77" s="104">
        <f>AL77/$AL$205</f>
        <v>3.0682582380632145E-3</v>
      </c>
    </row>
    <row r="78" spans="1:39" x14ac:dyDescent="0.25">
      <c r="A78" s="75">
        <v>9381</v>
      </c>
      <c r="B78" s="76">
        <v>75244</v>
      </c>
      <c r="C78" s="77" t="s">
        <v>142</v>
      </c>
      <c r="D78" s="77" t="s">
        <v>58</v>
      </c>
      <c r="E78" s="78">
        <v>44470</v>
      </c>
      <c r="F78" s="78">
        <v>44834</v>
      </c>
      <c r="G78" s="79">
        <v>27580</v>
      </c>
      <c r="H78" s="80" t="s">
        <v>293</v>
      </c>
      <c r="I78" s="80" t="s">
        <v>293</v>
      </c>
      <c r="J78" s="80" t="s">
        <v>293</v>
      </c>
      <c r="K78" s="81" t="str">
        <f t="shared" si="2"/>
        <v>Y</v>
      </c>
      <c r="L78" s="82">
        <v>3.8740800000000002</v>
      </c>
      <c r="M78" s="83">
        <v>1</v>
      </c>
      <c r="N78" s="82">
        <v>3.8740800000000002</v>
      </c>
      <c r="O78" s="84" t="s">
        <v>295</v>
      </c>
      <c r="P78" s="84">
        <v>3.75</v>
      </c>
      <c r="Q78" s="83">
        <v>5.8620690000000003E-2</v>
      </c>
      <c r="R78" s="84" t="s">
        <v>296</v>
      </c>
      <c r="S78" s="84">
        <v>8.25</v>
      </c>
      <c r="T78" s="83">
        <v>6.336087E-2</v>
      </c>
      <c r="U78" s="84" t="s">
        <v>296</v>
      </c>
      <c r="V78" s="84">
        <v>5.5</v>
      </c>
      <c r="W78" s="83">
        <v>0.15363882000000001</v>
      </c>
      <c r="X78" s="84" t="s">
        <v>296</v>
      </c>
      <c r="Y78" s="84">
        <v>2.75</v>
      </c>
      <c r="Z78" s="83">
        <v>0.86243386</v>
      </c>
      <c r="AA78" s="84" t="s">
        <v>296</v>
      </c>
      <c r="AB78" s="84">
        <v>2.75</v>
      </c>
      <c r="AC78" s="83">
        <v>0.95918367000000004</v>
      </c>
      <c r="AD78" s="84" t="s">
        <v>296</v>
      </c>
      <c r="AE78" s="84">
        <v>2.75</v>
      </c>
      <c r="AF78" s="85"/>
      <c r="AG78" s="84"/>
      <c r="AH78" s="84">
        <v>0</v>
      </c>
      <c r="AI78" s="86">
        <f t="shared" si="3"/>
        <v>25.75</v>
      </c>
      <c r="AJ78" s="86">
        <v>25.75</v>
      </c>
      <c r="AK78" s="87">
        <v>0.57222222222222219</v>
      </c>
      <c r="AL78" s="88">
        <f>ROUND('Scoring &amp; Payment'!G78*AK78/4,0)</f>
        <v>3945</v>
      </c>
      <c r="AM78" s="89">
        <f>AL78/$AL$205</f>
        <v>6.9088349024882317E-3</v>
      </c>
    </row>
    <row r="79" spans="1:39" x14ac:dyDescent="0.25">
      <c r="A79" s="90">
        <v>9027</v>
      </c>
      <c r="B79" s="91">
        <v>75246</v>
      </c>
      <c r="C79" s="92" t="s">
        <v>143</v>
      </c>
      <c r="D79" s="92" t="s">
        <v>58</v>
      </c>
      <c r="E79" s="93">
        <v>44470</v>
      </c>
      <c r="F79" s="93">
        <v>44834</v>
      </c>
      <c r="G79" s="94">
        <v>32458</v>
      </c>
      <c r="H79" s="95" t="s">
        <v>293</v>
      </c>
      <c r="I79" s="95" t="s">
        <v>293</v>
      </c>
      <c r="J79" s="95" t="s">
        <v>293</v>
      </c>
      <c r="K79" s="96" t="str">
        <f t="shared" si="2"/>
        <v>Y</v>
      </c>
      <c r="L79" s="97">
        <v>3.7477900000000002</v>
      </c>
      <c r="M79" s="98">
        <v>1</v>
      </c>
      <c r="N79" s="97">
        <v>3.7477900000000002</v>
      </c>
      <c r="O79" s="99" t="s">
        <v>295</v>
      </c>
      <c r="P79" s="99">
        <v>3.75</v>
      </c>
      <c r="Q79" s="98">
        <v>5.3459100000000002E-2</v>
      </c>
      <c r="R79" s="99" t="s">
        <v>296</v>
      </c>
      <c r="S79" s="99">
        <v>8.25</v>
      </c>
      <c r="T79" s="98">
        <v>0.13390313000000001</v>
      </c>
      <c r="U79" s="99" t="s">
        <v>298</v>
      </c>
      <c r="V79" s="99">
        <v>0</v>
      </c>
      <c r="W79" s="98">
        <v>0.12244896000000001</v>
      </c>
      <c r="X79" s="99" t="s">
        <v>295</v>
      </c>
      <c r="Y79" s="99">
        <v>3.75</v>
      </c>
      <c r="Z79" s="98">
        <v>0.80963858</v>
      </c>
      <c r="AA79" s="99" t="s">
        <v>297</v>
      </c>
      <c r="AB79" s="99">
        <v>1.75</v>
      </c>
      <c r="AC79" s="98">
        <v>0.94117647000000004</v>
      </c>
      <c r="AD79" s="99" t="s">
        <v>296</v>
      </c>
      <c r="AE79" s="99">
        <v>2.75</v>
      </c>
      <c r="AF79" s="100"/>
      <c r="AG79" s="99"/>
      <c r="AH79" s="99">
        <v>0</v>
      </c>
      <c r="AI79" s="101">
        <f t="shared" si="3"/>
        <v>20.25</v>
      </c>
      <c r="AJ79" s="101">
        <v>20.25</v>
      </c>
      <c r="AK79" s="102">
        <v>0.45</v>
      </c>
      <c r="AL79" s="103">
        <f>ROUND('Scoring &amp; Payment'!G79*AK79/4,0)</f>
        <v>3652</v>
      </c>
      <c r="AM79" s="104">
        <f>AL79/$AL$205</f>
        <v>6.3957072405290295E-3</v>
      </c>
    </row>
    <row r="80" spans="1:39" x14ac:dyDescent="0.25">
      <c r="A80" s="75">
        <v>20081</v>
      </c>
      <c r="B80" s="76">
        <v>75250</v>
      </c>
      <c r="C80" s="77" t="s">
        <v>144</v>
      </c>
      <c r="D80" s="77" t="s">
        <v>145</v>
      </c>
      <c r="E80" s="78">
        <v>44470</v>
      </c>
      <c r="F80" s="78">
        <v>44834</v>
      </c>
      <c r="G80" s="79">
        <v>41063</v>
      </c>
      <c r="H80" s="80" t="s">
        <v>293</v>
      </c>
      <c r="I80" s="80" t="s">
        <v>293</v>
      </c>
      <c r="J80" s="80" t="s">
        <v>293</v>
      </c>
      <c r="K80" s="81" t="str">
        <f t="shared" si="2"/>
        <v>Y</v>
      </c>
      <c r="L80" s="82">
        <v>3.5837400000000001</v>
      </c>
      <c r="M80" s="83">
        <v>1</v>
      </c>
      <c r="N80" s="82">
        <v>3.5837400000000001</v>
      </c>
      <c r="O80" s="84" t="s">
        <v>296</v>
      </c>
      <c r="P80" s="84">
        <v>2.75</v>
      </c>
      <c r="Q80" s="83">
        <v>3.007518E-2</v>
      </c>
      <c r="R80" s="84" t="s">
        <v>300</v>
      </c>
      <c r="S80" s="84">
        <v>15</v>
      </c>
      <c r="T80" s="83">
        <v>1.559024E-2</v>
      </c>
      <c r="U80" s="84" t="s">
        <v>300</v>
      </c>
      <c r="V80" s="84">
        <v>10</v>
      </c>
      <c r="W80" s="83">
        <v>5.2459030000000004E-2</v>
      </c>
      <c r="X80" s="84" t="s">
        <v>300</v>
      </c>
      <c r="Y80" s="84">
        <v>5</v>
      </c>
      <c r="Z80" s="83">
        <v>0.99344977999999995</v>
      </c>
      <c r="AA80" s="84" t="s">
        <v>300</v>
      </c>
      <c r="AB80" s="84">
        <v>5</v>
      </c>
      <c r="AC80" s="83">
        <v>0.9818181800000001</v>
      </c>
      <c r="AD80" s="84" t="s">
        <v>295</v>
      </c>
      <c r="AE80" s="84">
        <v>3.75</v>
      </c>
      <c r="AF80" s="85"/>
      <c r="AG80" s="84"/>
      <c r="AH80" s="84">
        <v>0</v>
      </c>
      <c r="AI80" s="86">
        <f t="shared" si="3"/>
        <v>41.5</v>
      </c>
      <c r="AJ80" s="86">
        <v>41.5</v>
      </c>
      <c r="AK80" s="87">
        <v>0.92222222222222228</v>
      </c>
      <c r="AL80" s="88">
        <f>ROUND('Scoring &amp; Payment'!G80*AK80/4,0)</f>
        <v>9467</v>
      </c>
      <c r="AM80" s="89">
        <f>AL80/$AL$205</f>
        <v>1.6579452477023089E-2</v>
      </c>
    </row>
    <row r="81" spans="1:39" x14ac:dyDescent="0.25">
      <c r="A81" s="90">
        <v>10447</v>
      </c>
      <c r="B81" s="91">
        <v>75251</v>
      </c>
      <c r="C81" s="92" t="s">
        <v>146</v>
      </c>
      <c r="D81" s="92" t="s">
        <v>145</v>
      </c>
      <c r="E81" s="93">
        <v>44470</v>
      </c>
      <c r="F81" s="93">
        <v>44834</v>
      </c>
      <c r="G81" s="94">
        <v>22405</v>
      </c>
      <c r="H81" s="95" t="s">
        <v>293</v>
      </c>
      <c r="I81" s="95" t="s">
        <v>293</v>
      </c>
      <c r="J81" s="95" t="s">
        <v>293</v>
      </c>
      <c r="K81" s="96" t="str">
        <f t="shared" si="2"/>
        <v>Y</v>
      </c>
      <c r="L81" s="97">
        <v>3.47905</v>
      </c>
      <c r="M81" s="98">
        <v>1</v>
      </c>
      <c r="N81" s="97">
        <v>3.47905</v>
      </c>
      <c r="O81" s="99" t="s">
        <v>296</v>
      </c>
      <c r="P81" s="99">
        <v>2.75</v>
      </c>
      <c r="Q81" s="98">
        <v>0.12068967999999999</v>
      </c>
      <c r="R81" s="99" t="s">
        <v>298</v>
      </c>
      <c r="S81" s="99">
        <v>0</v>
      </c>
      <c r="T81" s="98">
        <v>8.4388179999999993E-2</v>
      </c>
      <c r="U81" s="99" t="s">
        <v>297</v>
      </c>
      <c r="V81" s="99">
        <v>3.5</v>
      </c>
      <c r="W81" s="98">
        <v>5.1948059999999997E-2</v>
      </c>
      <c r="X81" s="99" t="s">
        <v>300</v>
      </c>
      <c r="Y81" s="99">
        <v>5</v>
      </c>
      <c r="Z81" s="98">
        <v>0.96969695999999994</v>
      </c>
      <c r="AA81" s="99" t="s">
        <v>295</v>
      </c>
      <c r="AB81" s="99">
        <v>3.75</v>
      </c>
      <c r="AC81" s="98">
        <v>0.97297297000000005</v>
      </c>
      <c r="AD81" s="99" t="s">
        <v>295</v>
      </c>
      <c r="AE81" s="99">
        <v>3.75</v>
      </c>
      <c r="AF81" s="100"/>
      <c r="AG81" s="99"/>
      <c r="AH81" s="99">
        <v>0</v>
      </c>
      <c r="AI81" s="101">
        <f t="shared" si="3"/>
        <v>18.75</v>
      </c>
      <c r="AJ81" s="101">
        <v>18.75</v>
      </c>
      <c r="AK81" s="102">
        <v>0.41666666666666669</v>
      </c>
      <c r="AL81" s="103">
        <f>ROUND('Scoring &amp; Payment'!G81*AK81/4,0)</f>
        <v>2334</v>
      </c>
      <c r="AM81" s="104">
        <f>AL81/$AL$205</f>
        <v>4.087508406186954E-3</v>
      </c>
    </row>
    <row r="82" spans="1:39" x14ac:dyDescent="0.25">
      <c r="A82" s="75">
        <v>7807</v>
      </c>
      <c r="B82" s="76">
        <v>75252</v>
      </c>
      <c r="C82" s="77" t="s">
        <v>147</v>
      </c>
      <c r="D82" s="77" t="s">
        <v>145</v>
      </c>
      <c r="E82" s="78">
        <v>44470</v>
      </c>
      <c r="F82" s="78">
        <v>44834</v>
      </c>
      <c r="G82" s="79">
        <v>40725</v>
      </c>
      <c r="H82" s="80" t="s">
        <v>293</v>
      </c>
      <c r="I82" s="80" t="s">
        <v>293</v>
      </c>
      <c r="J82" s="80" t="s">
        <v>293</v>
      </c>
      <c r="K82" s="81" t="str">
        <f t="shared" si="2"/>
        <v>Y</v>
      </c>
      <c r="L82" s="82">
        <v>3.2063999999999999</v>
      </c>
      <c r="M82" s="83">
        <v>1</v>
      </c>
      <c r="N82" s="82">
        <v>3.2063999999999999</v>
      </c>
      <c r="O82" s="84" t="s">
        <v>297</v>
      </c>
      <c r="P82" s="84">
        <v>1.75</v>
      </c>
      <c r="Q82" s="83">
        <v>4.2944769999999993E-2</v>
      </c>
      <c r="R82" s="84" t="s">
        <v>295</v>
      </c>
      <c r="S82" s="84">
        <v>11.25</v>
      </c>
      <c r="T82" s="83">
        <v>3.0927839999999998E-2</v>
      </c>
      <c r="U82" s="84" t="s">
        <v>300</v>
      </c>
      <c r="V82" s="84">
        <v>10</v>
      </c>
      <c r="W82" s="83">
        <v>8.9456880000000003E-2</v>
      </c>
      <c r="X82" s="84" t="s">
        <v>300</v>
      </c>
      <c r="Y82" s="84">
        <v>5</v>
      </c>
      <c r="Z82" s="83">
        <v>1</v>
      </c>
      <c r="AA82" s="84" t="s">
        <v>300</v>
      </c>
      <c r="AB82" s="84">
        <v>5</v>
      </c>
      <c r="AC82" s="83">
        <v>0.99099098999999991</v>
      </c>
      <c r="AD82" s="84" t="s">
        <v>300</v>
      </c>
      <c r="AE82" s="84">
        <v>5</v>
      </c>
      <c r="AF82" s="85"/>
      <c r="AG82" s="84"/>
      <c r="AH82" s="84">
        <v>0</v>
      </c>
      <c r="AI82" s="86">
        <f t="shared" si="3"/>
        <v>38</v>
      </c>
      <c r="AJ82" s="86">
        <v>38</v>
      </c>
      <c r="AK82" s="87">
        <v>0.84444444444444444</v>
      </c>
      <c r="AL82" s="88">
        <f>ROUND('Scoring &amp; Payment'!G82*AK82/4,0)</f>
        <v>8598</v>
      </c>
      <c r="AM82" s="89">
        <f>AL82/$AL$205</f>
        <v>1.5057582380632146E-2</v>
      </c>
    </row>
    <row r="83" spans="1:39" x14ac:dyDescent="0.25">
      <c r="A83" s="90">
        <v>8961</v>
      </c>
      <c r="B83" s="91">
        <v>75253</v>
      </c>
      <c r="C83" s="92" t="s">
        <v>148</v>
      </c>
      <c r="D83" s="92" t="s">
        <v>108</v>
      </c>
      <c r="E83" s="93">
        <v>44470</v>
      </c>
      <c r="F83" s="93">
        <v>44834</v>
      </c>
      <c r="G83" s="94">
        <v>25846</v>
      </c>
      <c r="H83" s="95" t="s">
        <v>293</v>
      </c>
      <c r="I83" s="95" t="s">
        <v>293</v>
      </c>
      <c r="J83" s="95" t="s">
        <v>293</v>
      </c>
      <c r="K83" s="96" t="str">
        <f t="shared" si="2"/>
        <v>Y</v>
      </c>
      <c r="L83" s="97">
        <v>2.8362799999999999</v>
      </c>
      <c r="M83" s="98">
        <v>1</v>
      </c>
      <c r="N83" s="97">
        <v>2.8362799999999999</v>
      </c>
      <c r="O83" s="99" t="s">
        <v>298</v>
      </c>
      <c r="P83" s="99">
        <v>0</v>
      </c>
      <c r="Q83" s="98">
        <v>6.1032889999999999E-2</v>
      </c>
      <c r="R83" s="99" t="s">
        <v>296</v>
      </c>
      <c r="S83" s="99">
        <v>8.25</v>
      </c>
      <c r="T83" s="98">
        <v>3.7542650000000004E-2</v>
      </c>
      <c r="U83" s="99" t="s">
        <v>300</v>
      </c>
      <c r="V83" s="99">
        <v>10</v>
      </c>
      <c r="W83" s="98">
        <v>6.7857139999999996E-2</v>
      </c>
      <c r="X83" s="99" t="s">
        <v>300</v>
      </c>
      <c r="Y83" s="99">
        <v>5</v>
      </c>
      <c r="Z83" s="98">
        <v>0.67492260000000004</v>
      </c>
      <c r="AA83" s="99" t="s">
        <v>299</v>
      </c>
      <c r="AB83" s="99">
        <v>0.75</v>
      </c>
      <c r="AC83" s="98">
        <v>0.86021505000000009</v>
      </c>
      <c r="AD83" s="99" t="s">
        <v>299</v>
      </c>
      <c r="AE83" s="99">
        <v>0.75</v>
      </c>
      <c r="AF83" s="100"/>
      <c r="AG83" s="99"/>
      <c r="AH83" s="99">
        <v>0</v>
      </c>
      <c r="AI83" s="101">
        <f t="shared" si="3"/>
        <v>24.75</v>
      </c>
      <c r="AJ83" s="101">
        <v>24.75</v>
      </c>
      <c r="AK83" s="102">
        <v>0.55000000000000004</v>
      </c>
      <c r="AL83" s="103">
        <f>ROUND('Scoring &amp; Payment'!G83*AK83/4,0)</f>
        <v>3554</v>
      </c>
      <c r="AM83" s="104">
        <f>AL83/$AL$205</f>
        <v>6.2240809235597399E-3</v>
      </c>
    </row>
    <row r="84" spans="1:39" x14ac:dyDescent="0.25">
      <c r="A84" s="75">
        <v>10009</v>
      </c>
      <c r="B84" s="76">
        <v>75257</v>
      </c>
      <c r="C84" s="77" t="s">
        <v>149</v>
      </c>
      <c r="D84" s="77" t="s">
        <v>76</v>
      </c>
      <c r="E84" s="78">
        <v>44470</v>
      </c>
      <c r="F84" s="78">
        <v>44834</v>
      </c>
      <c r="G84" s="79">
        <v>90753</v>
      </c>
      <c r="H84" s="80" t="s">
        <v>293</v>
      </c>
      <c r="I84" s="80" t="s">
        <v>293</v>
      </c>
      <c r="J84" s="80" t="s">
        <v>293</v>
      </c>
      <c r="K84" s="81" t="str">
        <f t="shared" si="2"/>
        <v>Y</v>
      </c>
      <c r="L84" s="82">
        <v>3.2247599999999998</v>
      </c>
      <c r="M84" s="83">
        <v>1</v>
      </c>
      <c r="N84" s="82">
        <v>3.2247599999999998</v>
      </c>
      <c r="O84" s="84" t="s">
        <v>297</v>
      </c>
      <c r="P84" s="84">
        <v>1.75</v>
      </c>
      <c r="Q84" s="83">
        <v>3.2831730000000003E-2</v>
      </c>
      <c r="R84" s="84" t="s">
        <v>300</v>
      </c>
      <c r="S84" s="84">
        <v>15</v>
      </c>
      <c r="T84" s="83">
        <v>7.8864379999999998E-2</v>
      </c>
      <c r="U84" s="84" t="s">
        <v>297</v>
      </c>
      <c r="V84" s="84">
        <v>3.5</v>
      </c>
      <c r="W84" s="83">
        <v>9.292033999999999E-2</v>
      </c>
      <c r="X84" s="84" t="s">
        <v>300</v>
      </c>
      <c r="Y84" s="84">
        <v>5</v>
      </c>
      <c r="Z84" s="83">
        <v>0.91157103000000006</v>
      </c>
      <c r="AA84" s="84" t="s">
        <v>296</v>
      </c>
      <c r="AB84" s="84">
        <v>2.75</v>
      </c>
      <c r="AC84" s="83">
        <v>0.96183205999999999</v>
      </c>
      <c r="AD84" s="84" t="s">
        <v>296</v>
      </c>
      <c r="AE84" s="84">
        <v>2.75</v>
      </c>
      <c r="AF84" s="85"/>
      <c r="AG84" s="84"/>
      <c r="AH84" s="84">
        <v>0</v>
      </c>
      <c r="AI84" s="86">
        <f t="shared" si="3"/>
        <v>30.75</v>
      </c>
      <c r="AJ84" s="86">
        <v>30.75</v>
      </c>
      <c r="AK84" s="87">
        <v>0.68333333333333335</v>
      </c>
      <c r="AL84" s="88">
        <f>ROUND('Scoring &amp; Payment'!G84*AK84/4,0)</f>
        <v>15504</v>
      </c>
      <c r="AM84" s="89">
        <f>AL84/$AL$205</f>
        <v>2.7151983860121048E-2</v>
      </c>
    </row>
    <row r="85" spans="1:39" x14ac:dyDescent="0.25">
      <c r="A85" s="90">
        <v>6932</v>
      </c>
      <c r="B85" s="91">
        <v>75258</v>
      </c>
      <c r="C85" s="92" t="s">
        <v>150</v>
      </c>
      <c r="D85" s="92" t="s">
        <v>92</v>
      </c>
      <c r="E85" s="93">
        <v>44470</v>
      </c>
      <c r="F85" s="93">
        <v>44834</v>
      </c>
      <c r="G85" s="94">
        <v>17785</v>
      </c>
      <c r="H85" s="95" t="s">
        <v>293</v>
      </c>
      <c r="I85" s="95" t="s">
        <v>293</v>
      </c>
      <c r="J85" s="95" t="s">
        <v>294</v>
      </c>
      <c r="K85" s="96" t="str">
        <f t="shared" si="2"/>
        <v>N</v>
      </c>
      <c r="L85" s="97">
        <v>4.00007</v>
      </c>
      <c r="M85" s="98">
        <v>1</v>
      </c>
      <c r="N85" s="97">
        <v>4.00007</v>
      </c>
      <c r="O85" s="99" t="s">
        <v>301</v>
      </c>
      <c r="P85" s="99" t="s">
        <v>302</v>
      </c>
      <c r="Q85" s="98">
        <v>4.864864E-2</v>
      </c>
      <c r="R85" s="99" t="s">
        <v>301</v>
      </c>
      <c r="S85" s="99">
        <v>0</v>
      </c>
      <c r="T85" s="98">
        <v>8.6065559999999999E-2</v>
      </c>
      <c r="U85" s="99" t="s">
        <v>301</v>
      </c>
      <c r="V85" s="99">
        <v>0</v>
      </c>
      <c r="W85" s="98">
        <v>0.23921568000000001</v>
      </c>
      <c r="X85" s="99" t="s">
        <v>301</v>
      </c>
      <c r="Y85" s="99">
        <v>0</v>
      </c>
      <c r="Z85" s="98">
        <v>0.97003748000000001</v>
      </c>
      <c r="AA85" s="99" t="s">
        <v>301</v>
      </c>
      <c r="AB85" s="99">
        <v>0</v>
      </c>
      <c r="AC85" s="98">
        <v>1</v>
      </c>
      <c r="AD85" s="99" t="s">
        <v>301</v>
      </c>
      <c r="AE85" s="99">
        <v>0</v>
      </c>
      <c r="AF85" s="100"/>
      <c r="AG85" s="99"/>
      <c r="AH85" s="99">
        <v>0</v>
      </c>
      <c r="AI85" s="101">
        <f t="shared" si="3"/>
        <v>0</v>
      </c>
      <c r="AJ85" s="101">
        <v>0</v>
      </c>
      <c r="AK85" s="102">
        <v>0</v>
      </c>
      <c r="AL85" s="103">
        <f>ROUND('Scoring &amp; Payment'!G85*AK85/4,0)</f>
        <v>0</v>
      </c>
      <c r="AM85" s="104">
        <f>AL85/$AL$205</f>
        <v>0</v>
      </c>
    </row>
    <row r="86" spans="1:39" x14ac:dyDescent="0.25">
      <c r="A86" s="75">
        <v>9084</v>
      </c>
      <c r="B86" s="76">
        <v>75261</v>
      </c>
      <c r="C86" s="77" t="s">
        <v>151</v>
      </c>
      <c r="D86" s="77" t="s">
        <v>76</v>
      </c>
      <c r="E86" s="78">
        <v>44470</v>
      </c>
      <c r="F86" s="78">
        <v>44834</v>
      </c>
      <c r="G86" s="79">
        <v>29096</v>
      </c>
      <c r="H86" s="80" t="s">
        <v>293</v>
      </c>
      <c r="I86" s="80" t="s">
        <v>293</v>
      </c>
      <c r="J86" s="80" t="s">
        <v>293</v>
      </c>
      <c r="K86" s="81" t="str">
        <f t="shared" si="2"/>
        <v>Y</v>
      </c>
      <c r="L86" s="82">
        <v>3.4871699999999999</v>
      </c>
      <c r="M86" s="83">
        <v>1</v>
      </c>
      <c r="N86" s="82">
        <v>3.4871699999999999</v>
      </c>
      <c r="O86" s="84" t="s">
        <v>296</v>
      </c>
      <c r="P86" s="84">
        <v>2.75</v>
      </c>
      <c r="Q86" s="83">
        <v>9.5975230000000009E-2</v>
      </c>
      <c r="R86" s="84" t="s">
        <v>299</v>
      </c>
      <c r="S86" s="84">
        <v>2.25</v>
      </c>
      <c r="T86" s="83">
        <v>2.3376640000000001E-2</v>
      </c>
      <c r="U86" s="84" t="s">
        <v>300</v>
      </c>
      <c r="V86" s="84">
        <v>10</v>
      </c>
      <c r="W86" s="83">
        <v>0.15099008</v>
      </c>
      <c r="X86" s="84" t="s">
        <v>296</v>
      </c>
      <c r="Y86" s="84">
        <v>2.75</v>
      </c>
      <c r="Z86" s="83">
        <v>0.62619047999999999</v>
      </c>
      <c r="AA86" s="84" t="s">
        <v>299</v>
      </c>
      <c r="AB86" s="84">
        <v>0.75</v>
      </c>
      <c r="AC86" s="83">
        <v>0.96551723999999994</v>
      </c>
      <c r="AD86" s="84" t="s">
        <v>295</v>
      </c>
      <c r="AE86" s="84">
        <v>3.75</v>
      </c>
      <c r="AF86" s="85"/>
      <c r="AG86" s="84"/>
      <c r="AH86" s="84">
        <v>0</v>
      </c>
      <c r="AI86" s="86">
        <f t="shared" si="3"/>
        <v>22.25</v>
      </c>
      <c r="AJ86" s="86">
        <v>22.25</v>
      </c>
      <c r="AK86" s="87">
        <v>0.49444444444444446</v>
      </c>
      <c r="AL86" s="88">
        <f>ROUND('Scoring &amp; Payment'!G86*AK86/4,0)</f>
        <v>3597</v>
      </c>
      <c r="AM86" s="89">
        <f>AL86/$AL$205</f>
        <v>6.2993863483523874E-3</v>
      </c>
    </row>
    <row r="87" spans="1:39" x14ac:dyDescent="0.25">
      <c r="A87" s="90">
        <v>10256</v>
      </c>
      <c r="B87" s="91">
        <v>75263</v>
      </c>
      <c r="C87" s="92" t="s">
        <v>152</v>
      </c>
      <c r="D87" s="92" t="s">
        <v>153</v>
      </c>
      <c r="E87" s="93">
        <v>44470</v>
      </c>
      <c r="F87" s="93">
        <v>44834</v>
      </c>
      <c r="G87" s="94">
        <v>37940</v>
      </c>
      <c r="H87" s="95" t="s">
        <v>293</v>
      </c>
      <c r="I87" s="95" t="s">
        <v>293</v>
      </c>
      <c r="J87" s="95" t="s">
        <v>293</v>
      </c>
      <c r="K87" s="96" t="str">
        <f t="shared" si="2"/>
        <v>Y</v>
      </c>
      <c r="L87" s="97">
        <v>2.7928199999999999</v>
      </c>
      <c r="M87" s="98">
        <v>1</v>
      </c>
      <c r="N87" s="97">
        <v>2.7928199999999999</v>
      </c>
      <c r="O87" s="99" t="s">
        <v>298</v>
      </c>
      <c r="P87" s="99">
        <v>0</v>
      </c>
      <c r="Q87" s="98">
        <v>6.7278279999999996E-2</v>
      </c>
      <c r="R87" s="99" t="s">
        <v>297</v>
      </c>
      <c r="S87" s="99">
        <v>5.25</v>
      </c>
      <c r="T87" s="98">
        <v>7.3333339999999997E-2</v>
      </c>
      <c r="U87" s="99" t="s">
        <v>296</v>
      </c>
      <c r="V87" s="99">
        <v>5.5</v>
      </c>
      <c r="W87" s="98">
        <v>2.1739130000000002E-2</v>
      </c>
      <c r="X87" s="99" t="s">
        <v>300</v>
      </c>
      <c r="Y87" s="99">
        <v>5</v>
      </c>
      <c r="Z87" s="98">
        <v>0.81704781999999998</v>
      </c>
      <c r="AA87" s="99" t="s">
        <v>297</v>
      </c>
      <c r="AB87" s="99">
        <v>1.75</v>
      </c>
      <c r="AC87" s="98">
        <v>0.90434782999999996</v>
      </c>
      <c r="AD87" s="99" t="s">
        <v>297</v>
      </c>
      <c r="AE87" s="99">
        <v>1.75</v>
      </c>
      <c r="AF87" s="100"/>
      <c r="AG87" s="99"/>
      <c r="AH87" s="99">
        <v>0</v>
      </c>
      <c r="AI87" s="101">
        <f t="shared" si="3"/>
        <v>19.25</v>
      </c>
      <c r="AJ87" s="101">
        <v>19.25</v>
      </c>
      <c r="AK87" s="102">
        <v>0.42777777777777776</v>
      </c>
      <c r="AL87" s="103">
        <f>ROUND('Scoring &amp; Payment'!G87*AK87/4,0)</f>
        <v>4057</v>
      </c>
      <c r="AM87" s="104">
        <f>AL87/$AL$205</f>
        <v>7.104979264738848E-3</v>
      </c>
    </row>
    <row r="88" spans="1:39" x14ac:dyDescent="0.25">
      <c r="A88" s="75">
        <v>10876</v>
      </c>
      <c r="B88" s="76">
        <v>75264</v>
      </c>
      <c r="C88" s="77" t="s">
        <v>154</v>
      </c>
      <c r="D88" s="77" t="s">
        <v>145</v>
      </c>
      <c r="E88" s="78">
        <v>44470</v>
      </c>
      <c r="F88" s="78">
        <v>44834</v>
      </c>
      <c r="G88" s="79">
        <v>36456</v>
      </c>
      <c r="H88" s="80" t="s">
        <v>293</v>
      </c>
      <c r="I88" s="80" t="s">
        <v>293</v>
      </c>
      <c r="J88" s="80" t="s">
        <v>293</v>
      </c>
      <c r="K88" s="81" t="str">
        <f t="shared" si="2"/>
        <v>Y</v>
      </c>
      <c r="L88" s="82">
        <v>3.2008999999999999</v>
      </c>
      <c r="M88" s="83">
        <v>1</v>
      </c>
      <c r="N88" s="82">
        <v>3.2008999999999999</v>
      </c>
      <c r="O88" s="84" t="s">
        <v>297</v>
      </c>
      <c r="P88" s="84">
        <v>1.75</v>
      </c>
      <c r="Q88" s="83">
        <v>4.5226139999999998E-2</v>
      </c>
      <c r="R88" s="84" t="s">
        <v>295</v>
      </c>
      <c r="S88" s="84">
        <v>11.25</v>
      </c>
      <c r="T88" s="83">
        <v>2.24719E-2</v>
      </c>
      <c r="U88" s="84" t="s">
        <v>300</v>
      </c>
      <c r="V88" s="84">
        <v>10</v>
      </c>
      <c r="W88" s="83">
        <v>5.2401739999999995E-2</v>
      </c>
      <c r="X88" s="84" t="s">
        <v>300</v>
      </c>
      <c r="Y88" s="84">
        <v>5</v>
      </c>
      <c r="Z88" s="83">
        <v>0.96031744000000008</v>
      </c>
      <c r="AA88" s="84" t="s">
        <v>295</v>
      </c>
      <c r="AB88" s="84">
        <v>3.75</v>
      </c>
      <c r="AC88" s="83">
        <v>0.98</v>
      </c>
      <c r="AD88" s="84" t="s">
        <v>295</v>
      </c>
      <c r="AE88" s="84">
        <v>3.75</v>
      </c>
      <c r="AF88" s="85"/>
      <c r="AG88" s="84"/>
      <c r="AH88" s="84">
        <v>0</v>
      </c>
      <c r="AI88" s="86">
        <f t="shared" si="3"/>
        <v>35.5</v>
      </c>
      <c r="AJ88" s="86">
        <v>35.5</v>
      </c>
      <c r="AK88" s="87">
        <v>0.78888888888888886</v>
      </c>
      <c r="AL88" s="88">
        <f>ROUND('Scoring &amp; Payment'!G88*AK88/4,0)</f>
        <v>7190</v>
      </c>
      <c r="AM88" s="89">
        <f>AL88/$AL$205</f>
        <v>1.259176754091011E-2</v>
      </c>
    </row>
    <row r="89" spans="1:39" x14ac:dyDescent="0.25">
      <c r="A89" s="90">
        <v>6668</v>
      </c>
      <c r="B89" s="91">
        <v>75265</v>
      </c>
      <c r="C89" s="92" t="s">
        <v>155</v>
      </c>
      <c r="D89" s="92" t="s">
        <v>58</v>
      </c>
      <c r="E89" s="93">
        <v>44470</v>
      </c>
      <c r="F89" s="93">
        <v>44834</v>
      </c>
      <c r="G89" s="94">
        <v>15523</v>
      </c>
      <c r="H89" s="95" t="s">
        <v>293</v>
      </c>
      <c r="I89" s="95" t="s">
        <v>293</v>
      </c>
      <c r="J89" s="95" t="s">
        <v>293</v>
      </c>
      <c r="K89" s="96" t="str">
        <f t="shared" si="2"/>
        <v>Y</v>
      </c>
      <c r="L89" s="97">
        <v>4.2717499999999999</v>
      </c>
      <c r="M89" s="98">
        <v>1</v>
      </c>
      <c r="N89" s="97">
        <v>4.2717499999999999</v>
      </c>
      <c r="O89" s="99" t="s">
        <v>300</v>
      </c>
      <c r="P89" s="99">
        <v>5</v>
      </c>
      <c r="Q89" s="98">
        <v>5.0251230000000001E-2</v>
      </c>
      <c r="R89" s="99" t="s">
        <v>295</v>
      </c>
      <c r="S89" s="99">
        <v>11.25</v>
      </c>
      <c r="T89" s="98">
        <v>4.3010739999999999E-2</v>
      </c>
      <c r="U89" s="99" t="s">
        <v>300</v>
      </c>
      <c r="V89" s="99">
        <v>10</v>
      </c>
      <c r="W89" s="98">
        <v>0.11926605</v>
      </c>
      <c r="X89" s="99" t="s">
        <v>295</v>
      </c>
      <c r="Y89" s="99">
        <v>3.75</v>
      </c>
      <c r="Z89" s="98">
        <v>0.97391302999999996</v>
      </c>
      <c r="AA89" s="99" t="s">
        <v>295</v>
      </c>
      <c r="AB89" s="99">
        <v>3.75</v>
      </c>
      <c r="AC89" s="98">
        <v>0.98148148000000002</v>
      </c>
      <c r="AD89" s="99" t="s">
        <v>295</v>
      </c>
      <c r="AE89" s="99">
        <v>3.75</v>
      </c>
      <c r="AF89" s="100"/>
      <c r="AG89" s="99"/>
      <c r="AH89" s="99">
        <v>0</v>
      </c>
      <c r="AI89" s="101">
        <f t="shared" si="3"/>
        <v>37.5</v>
      </c>
      <c r="AJ89" s="101">
        <v>37.5</v>
      </c>
      <c r="AK89" s="102">
        <v>0.83333333333333337</v>
      </c>
      <c r="AL89" s="103">
        <f>ROUND('Scoring &amp; Payment'!G89*AK89/4,0)</f>
        <v>3234</v>
      </c>
      <c r="AM89" s="104">
        <f>AL89/$AL$205</f>
        <v>5.6636684599865499E-3</v>
      </c>
    </row>
    <row r="90" spans="1:39" x14ac:dyDescent="0.25">
      <c r="A90" s="75" t="s">
        <v>156</v>
      </c>
      <c r="B90" s="76">
        <v>75268</v>
      </c>
      <c r="C90" s="77" t="s">
        <v>157</v>
      </c>
      <c r="D90" s="77" t="s">
        <v>145</v>
      </c>
      <c r="E90" s="78">
        <v>44470</v>
      </c>
      <c r="F90" s="78">
        <v>44834</v>
      </c>
      <c r="G90" s="79">
        <v>42178</v>
      </c>
      <c r="H90" s="80" t="s">
        <v>293</v>
      </c>
      <c r="I90" s="80" t="s">
        <v>293</v>
      </c>
      <c r="J90" s="80" t="s">
        <v>293</v>
      </c>
      <c r="K90" s="81" t="str">
        <f t="shared" si="2"/>
        <v>Y</v>
      </c>
      <c r="L90" s="82">
        <v>3.3462100000000001</v>
      </c>
      <c r="M90" s="83">
        <v>1</v>
      </c>
      <c r="N90" s="82">
        <v>3.3462100000000001</v>
      </c>
      <c r="O90" s="84" t="s">
        <v>297</v>
      </c>
      <c r="P90" s="84">
        <v>1.75</v>
      </c>
      <c r="Q90" s="83">
        <v>6.451614E-2</v>
      </c>
      <c r="R90" s="84" t="s">
        <v>296</v>
      </c>
      <c r="S90" s="84">
        <v>8.25</v>
      </c>
      <c r="T90" s="83">
        <v>4.8611120000000001E-2</v>
      </c>
      <c r="U90" s="84" t="s">
        <v>295</v>
      </c>
      <c r="V90" s="84">
        <v>7.5</v>
      </c>
      <c r="W90" s="83">
        <v>6.7357500000000001E-2</v>
      </c>
      <c r="X90" s="84" t="s">
        <v>300</v>
      </c>
      <c r="Y90" s="84">
        <v>5</v>
      </c>
      <c r="Z90" s="83">
        <v>0.98639454999999998</v>
      </c>
      <c r="AA90" s="84" t="s">
        <v>300</v>
      </c>
      <c r="AB90" s="84">
        <v>5</v>
      </c>
      <c r="AC90" s="83">
        <v>1</v>
      </c>
      <c r="AD90" s="84" t="s">
        <v>300</v>
      </c>
      <c r="AE90" s="84">
        <v>5</v>
      </c>
      <c r="AF90" s="85"/>
      <c r="AG90" s="84"/>
      <c r="AH90" s="84">
        <v>0</v>
      </c>
      <c r="AI90" s="86">
        <f t="shared" si="3"/>
        <v>32.5</v>
      </c>
      <c r="AJ90" s="86">
        <v>32.5</v>
      </c>
      <c r="AK90" s="87">
        <v>0.72222222222222221</v>
      </c>
      <c r="AL90" s="88">
        <f>ROUND('Scoring &amp; Payment'!G90*AK90/4,0)</f>
        <v>7615</v>
      </c>
      <c r="AM90" s="89">
        <f>AL90/$AL$205</f>
        <v>1.3336065344093253E-2</v>
      </c>
    </row>
    <row r="91" spans="1:39" x14ac:dyDescent="0.25">
      <c r="A91" s="90">
        <v>20355</v>
      </c>
      <c r="B91" s="91">
        <v>75270</v>
      </c>
      <c r="C91" s="92" t="s">
        <v>158</v>
      </c>
      <c r="D91" s="92" t="s">
        <v>108</v>
      </c>
      <c r="E91" s="93">
        <v>44470</v>
      </c>
      <c r="F91" s="93">
        <v>44834</v>
      </c>
      <c r="G91" s="94">
        <v>33976</v>
      </c>
      <c r="H91" s="95" t="s">
        <v>293</v>
      </c>
      <c r="I91" s="95" t="s">
        <v>293</v>
      </c>
      <c r="J91" s="95" t="s">
        <v>293</v>
      </c>
      <c r="K91" s="96" t="str">
        <f t="shared" si="2"/>
        <v>Y</v>
      </c>
      <c r="L91" s="97">
        <v>3.6267</v>
      </c>
      <c r="M91" s="98">
        <v>1</v>
      </c>
      <c r="N91" s="97">
        <v>3.6267</v>
      </c>
      <c r="O91" s="99" t="s">
        <v>296</v>
      </c>
      <c r="P91" s="99">
        <v>2.75</v>
      </c>
      <c r="Q91" s="98">
        <v>4.5454559999999998E-2</v>
      </c>
      <c r="R91" s="99" t="s">
        <v>295</v>
      </c>
      <c r="S91" s="99">
        <v>11.25</v>
      </c>
      <c r="T91" s="98">
        <v>4.7500000000000001E-2</v>
      </c>
      <c r="U91" s="99" t="s">
        <v>295</v>
      </c>
      <c r="V91" s="99">
        <v>7.5</v>
      </c>
      <c r="W91" s="98">
        <v>0.14285712</v>
      </c>
      <c r="X91" s="99" t="s">
        <v>296</v>
      </c>
      <c r="Y91" s="99">
        <v>2.75</v>
      </c>
      <c r="Z91" s="98">
        <v>0.87412586999999997</v>
      </c>
      <c r="AA91" s="99" t="s">
        <v>296</v>
      </c>
      <c r="AB91" s="99">
        <v>2.75</v>
      </c>
      <c r="AC91" s="98">
        <v>0.96460177000000003</v>
      </c>
      <c r="AD91" s="99" t="s">
        <v>296</v>
      </c>
      <c r="AE91" s="99">
        <v>2.75</v>
      </c>
      <c r="AF91" s="100"/>
      <c r="AG91" s="99"/>
      <c r="AH91" s="99">
        <v>0</v>
      </c>
      <c r="AI91" s="101">
        <f t="shared" si="3"/>
        <v>29.75</v>
      </c>
      <c r="AJ91" s="101">
        <v>29.75</v>
      </c>
      <c r="AK91" s="102">
        <v>0.66111111111111109</v>
      </c>
      <c r="AL91" s="103">
        <f>ROUND('Scoring &amp; Payment'!G91*AK91/4,0)</f>
        <v>5615</v>
      </c>
      <c r="AM91" s="104">
        <f>AL91/$AL$205</f>
        <v>9.833487446760816E-3</v>
      </c>
    </row>
    <row r="92" spans="1:39" x14ac:dyDescent="0.25">
      <c r="A92" s="75">
        <v>8391</v>
      </c>
      <c r="B92" s="76">
        <v>75271</v>
      </c>
      <c r="C92" s="77" t="s">
        <v>159</v>
      </c>
      <c r="D92" s="77" t="s">
        <v>92</v>
      </c>
      <c r="E92" s="78">
        <v>44470</v>
      </c>
      <c r="F92" s="78">
        <v>44834</v>
      </c>
      <c r="G92" s="79">
        <v>18895</v>
      </c>
      <c r="H92" s="80" t="s">
        <v>293</v>
      </c>
      <c r="I92" s="80" t="s">
        <v>293</v>
      </c>
      <c r="J92" s="80" t="s">
        <v>293</v>
      </c>
      <c r="K92" s="81" t="str">
        <f t="shared" si="2"/>
        <v>Y</v>
      </c>
      <c r="L92" s="82">
        <v>3.5664099999999999</v>
      </c>
      <c r="M92" s="83">
        <v>1</v>
      </c>
      <c r="N92" s="82">
        <v>3.5664099999999999</v>
      </c>
      <c r="O92" s="84" t="s">
        <v>296</v>
      </c>
      <c r="P92" s="84">
        <v>2.75</v>
      </c>
      <c r="Q92" s="83">
        <v>0.10365857000000001</v>
      </c>
      <c r="R92" s="84" t="s">
        <v>299</v>
      </c>
      <c r="S92" s="84">
        <v>2.25</v>
      </c>
      <c r="T92" s="83">
        <v>9.009006E-2</v>
      </c>
      <c r="U92" s="84" t="s">
        <v>297</v>
      </c>
      <c r="V92" s="84">
        <v>3.5</v>
      </c>
      <c r="W92" s="83">
        <v>0.13061223</v>
      </c>
      <c r="X92" s="84" t="s">
        <v>296</v>
      </c>
      <c r="Y92" s="84">
        <v>2.75</v>
      </c>
      <c r="Z92" s="83">
        <v>0.74230768999999996</v>
      </c>
      <c r="AA92" s="84" t="s">
        <v>297</v>
      </c>
      <c r="AB92" s="84">
        <v>1.75</v>
      </c>
      <c r="AC92" s="83">
        <v>0.95454544999999991</v>
      </c>
      <c r="AD92" s="84" t="s">
        <v>296</v>
      </c>
      <c r="AE92" s="84">
        <v>2.75</v>
      </c>
      <c r="AF92" s="85"/>
      <c r="AG92" s="84"/>
      <c r="AH92" s="84">
        <v>0</v>
      </c>
      <c r="AI92" s="86">
        <f t="shared" si="3"/>
        <v>15.75</v>
      </c>
      <c r="AJ92" s="86">
        <v>15.75</v>
      </c>
      <c r="AK92" s="87">
        <v>0.35</v>
      </c>
      <c r="AL92" s="88">
        <f>ROUND('Scoring &amp; Payment'!G92*AK92/4,0)</f>
        <v>1653</v>
      </c>
      <c r="AM92" s="89">
        <f>AL92/$AL$205</f>
        <v>2.8948806321452587E-3</v>
      </c>
    </row>
    <row r="93" spans="1:39" x14ac:dyDescent="0.25">
      <c r="A93" s="90">
        <v>9019</v>
      </c>
      <c r="B93" s="91">
        <v>75272</v>
      </c>
      <c r="C93" s="92" t="s">
        <v>160</v>
      </c>
      <c r="D93" s="92" t="s">
        <v>58</v>
      </c>
      <c r="E93" s="93">
        <v>44470</v>
      </c>
      <c r="F93" s="93">
        <v>44834</v>
      </c>
      <c r="G93" s="94">
        <v>8738</v>
      </c>
      <c r="H93" s="95" t="s">
        <v>293</v>
      </c>
      <c r="I93" s="95" t="s">
        <v>293</v>
      </c>
      <c r="J93" s="95" t="s">
        <v>293</v>
      </c>
      <c r="K93" s="96" t="str">
        <f t="shared" si="2"/>
        <v>Y</v>
      </c>
      <c r="L93" s="97">
        <v>4.7862099999999996</v>
      </c>
      <c r="M93" s="98">
        <v>1</v>
      </c>
      <c r="N93" s="97">
        <v>4.7862099999999996</v>
      </c>
      <c r="O93" s="99" t="s">
        <v>300</v>
      </c>
      <c r="P93" s="99">
        <v>5</v>
      </c>
      <c r="Q93" s="98">
        <v>0</v>
      </c>
      <c r="R93" s="99" t="s">
        <v>300</v>
      </c>
      <c r="S93" s="99">
        <v>15</v>
      </c>
      <c r="T93" s="98">
        <v>4.3956030000000007E-2</v>
      </c>
      <c r="U93" s="99" t="s">
        <v>295</v>
      </c>
      <c r="V93" s="99">
        <v>7.5</v>
      </c>
      <c r="W93" s="98">
        <v>4.4943819999999995E-2</v>
      </c>
      <c r="X93" s="99" t="s">
        <v>300</v>
      </c>
      <c r="Y93" s="99">
        <v>5</v>
      </c>
      <c r="Z93" s="98">
        <v>1</v>
      </c>
      <c r="AA93" s="99" t="s">
        <v>300</v>
      </c>
      <c r="AB93" s="99">
        <v>5</v>
      </c>
      <c r="AC93" s="98">
        <v>1</v>
      </c>
      <c r="AD93" s="99" t="s">
        <v>300</v>
      </c>
      <c r="AE93" s="99">
        <v>5</v>
      </c>
      <c r="AF93" s="100"/>
      <c r="AG93" s="99"/>
      <c r="AH93" s="99">
        <v>0</v>
      </c>
      <c r="AI93" s="101">
        <f t="shared" si="3"/>
        <v>42.5</v>
      </c>
      <c r="AJ93" s="101">
        <v>42.5</v>
      </c>
      <c r="AK93" s="102">
        <v>0.94444444444444442</v>
      </c>
      <c r="AL93" s="103">
        <f>ROUND('Scoring &amp; Payment'!G93*AK93/4,0)</f>
        <v>2063</v>
      </c>
      <c r="AM93" s="104">
        <f>AL93/$AL$205</f>
        <v>3.6129091010984084E-3</v>
      </c>
    </row>
    <row r="94" spans="1:39" x14ac:dyDescent="0.25">
      <c r="A94" s="75">
        <v>10389</v>
      </c>
      <c r="B94" s="76">
        <v>75274</v>
      </c>
      <c r="C94" s="77" t="s">
        <v>161</v>
      </c>
      <c r="D94" s="77" t="s">
        <v>123</v>
      </c>
      <c r="E94" s="78">
        <v>44470</v>
      </c>
      <c r="F94" s="78">
        <v>44834</v>
      </c>
      <c r="G94" s="79">
        <v>22668</v>
      </c>
      <c r="H94" s="80" t="s">
        <v>293</v>
      </c>
      <c r="I94" s="80" t="s">
        <v>293</v>
      </c>
      <c r="J94" s="80" t="s">
        <v>293</v>
      </c>
      <c r="K94" s="81" t="str">
        <f t="shared" si="2"/>
        <v>Y</v>
      </c>
      <c r="L94" s="82">
        <v>3.3870200000000001</v>
      </c>
      <c r="M94" s="83">
        <v>1</v>
      </c>
      <c r="N94" s="82">
        <v>3.3870200000000001</v>
      </c>
      <c r="O94" s="84" t="s">
        <v>296</v>
      </c>
      <c r="P94" s="84">
        <v>2.75</v>
      </c>
      <c r="Q94" s="83">
        <v>9.2715229999999996E-2</v>
      </c>
      <c r="R94" s="84" t="s">
        <v>299</v>
      </c>
      <c r="S94" s="84">
        <v>2.25</v>
      </c>
      <c r="T94" s="83">
        <v>4.2553199999999999E-2</v>
      </c>
      <c r="U94" s="84" t="s">
        <v>300</v>
      </c>
      <c r="V94" s="84">
        <v>10</v>
      </c>
      <c r="W94" s="83">
        <v>0.26637556000000001</v>
      </c>
      <c r="X94" s="84" t="s">
        <v>298</v>
      </c>
      <c r="Y94" s="84">
        <v>0</v>
      </c>
      <c r="Z94" s="83">
        <v>0.86131387999999998</v>
      </c>
      <c r="AA94" s="84" t="s">
        <v>296</v>
      </c>
      <c r="AB94" s="84">
        <v>2.75</v>
      </c>
      <c r="AC94" s="83">
        <v>0.94805194999999998</v>
      </c>
      <c r="AD94" s="84" t="s">
        <v>296</v>
      </c>
      <c r="AE94" s="84">
        <v>2.75</v>
      </c>
      <c r="AF94" s="85"/>
      <c r="AG94" s="84"/>
      <c r="AH94" s="84">
        <v>0</v>
      </c>
      <c r="AI94" s="86">
        <f t="shared" si="3"/>
        <v>20.5</v>
      </c>
      <c r="AJ94" s="86">
        <v>20.5</v>
      </c>
      <c r="AK94" s="87">
        <v>0.45555555555555555</v>
      </c>
      <c r="AL94" s="88">
        <f>ROUND('Scoring &amp; Payment'!G94*AK94/4,0)</f>
        <v>2582</v>
      </c>
      <c r="AM94" s="89">
        <f>AL94/$AL$205</f>
        <v>4.5218280654561755E-3</v>
      </c>
    </row>
    <row r="95" spans="1:39" x14ac:dyDescent="0.25">
      <c r="A95" s="90">
        <v>20272</v>
      </c>
      <c r="B95" s="91">
        <v>75275</v>
      </c>
      <c r="C95" s="92" t="s">
        <v>162</v>
      </c>
      <c r="D95" s="92" t="s">
        <v>58</v>
      </c>
      <c r="E95" s="93">
        <v>44470</v>
      </c>
      <c r="F95" s="93">
        <v>44834</v>
      </c>
      <c r="G95" s="94">
        <v>11189</v>
      </c>
      <c r="H95" s="95" t="s">
        <v>293</v>
      </c>
      <c r="I95" s="95" t="s">
        <v>293</v>
      </c>
      <c r="J95" s="95" t="s">
        <v>293</v>
      </c>
      <c r="K95" s="96" t="str">
        <f t="shared" si="2"/>
        <v>Y</v>
      </c>
      <c r="L95" s="97">
        <v>0</v>
      </c>
      <c r="M95" s="98">
        <v>0</v>
      </c>
      <c r="N95" s="97">
        <v>0</v>
      </c>
      <c r="O95" s="99" t="s">
        <v>298</v>
      </c>
      <c r="P95" s="99">
        <v>0</v>
      </c>
      <c r="Q95" s="98">
        <v>4.8076920000000002E-2</v>
      </c>
      <c r="R95" s="99" t="s">
        <v>295</v>
      </c>
      <c r="S95" s="99">
        <v>11.25</v>
      </c>
      <c r="T95" s="98">
        <v>3.6809789999999995E-2</v>
      </c>
      <c r="U95" s="99" t="s">
        <v>300</v>
      </c>
      <c r="V95" s="99">
        <v>10</v>
      </c>
      <c r="W95" s="98">
        <v>9.6153840000000004E-2</v>
      </c>
      <c r="X95" s="99" t="s">
        <v>300</v>
      </c>
      <c r="Y95" s="99">
        <v>5</v>
      </c>
      <c r="Z95" s="98">
        <v>0.94152046999999994</v>
      </c>
      <c r="AA95" s="99" t="s">
        <v>295</v>
      </c>
      <c r="AB95" s="99">
        <v>3.75</v>
      </c>
      <c r="AC95" s="98">
        <v>0.97560975999999999</v>
      </c>
      <c r="AD95" s="99" t="s">
        <v>295</v>
      </c>
      <c r="AE95" s="99">
        <v>3.75</v>
      </c>
      <c r="AF95" s="100"/>
      <c r="AG95" s="99"/>
      <c r="AH95" s="99">
        <v>0</v>
      </c>
      <c r="AI95" s="101">
        <f t="shared" si="3"/>
        <v>33.75</v>
      </c>
      <c r="AJ95" s="101">
        <v>33.75</v>
      </c>
      <c r="AK95" s="102">
        <v>0.75</v>
      </c>
      <c r="AL95" s="103">
        <f>ROUND('Scoring &amp; Payment'!G95*AK95/4,0)</f>
        <v>2098</v>
      </c>
      <c r="AM95" s="104">
        <f>AL95/$AL$205</f>
        <v>3.674204214301726E-3</v>
      </c>
    </row>
    <row r="96" spans="1:39" x14ac:dyDescent="0.25">
      <c r="A96" s="75">
        <v>9738</v>
      </c>
      <c r="B96" s="76">
        <v>75278</v>
      </c>
      <c r="C96" s="77" t="s">
        <v>163</v>
      </c>
      <c r="D96" s="77" t="s">
        <v>58</v>
      </c>
      <c r="E96" s="78">
        <v>44470</v>
      </c>
      <c r="F96" s="78">
        <v>44834</v>
      </c>
      <c r="G96" s="79">
        <v>31815</v>
      </c>
      <c r="H96" s="80" t="s">
        <v>293</v>
      </c>
      <c r="I96" s="80" t="s">
        <v>293</v>
      </c>
      <c r="J96" s="80" t="s">
        <v>293</v>
      </c>
      <c r="K96" s="81" t="str">
        <f t="shared" si="2"/>
        <v>Y</v>
      </c>
      <c r="L96" s="82">
        <v>3.4027099999999999</v>
      </c>
      <c r="M96" s="83">
        <v>1</v>
      </c>
      <c r="N96" s="82">
        <v>3.4027099999999999</v>
      </c>
      <c r="O96" s="84" t="s">
        <v>296</v>
      </c>
      <c r="P96" s="84">
        <v>2.75</v>
      </c>
      <c r="Q96" s="83">
        <v>8.6206920000000006E-2</v>
      </c>
      <c r="R96" s="84" t="s">
        <v>297</v>
      </c>
      <c r="S96" s="84">
        <v>5.25</v>
      </c>
      <c r="T96" s="83">
        <v>4.4270820000000002E-2</v>
      </c>
      <c r="U96" s="84" t="s">
        <v>295</v>
      </c>
      <c r="V96" s="84">
        <v>7.5</v>
      </c>
      <c r="W96" s="83">
        <v>0.14248022000000002</v>
      </c>
      <c r="X96" s="84" t="s">
        <v>296</v>
      </c>
      <c r="Y96" s="84">
        <v>2.75</v>
      </c>
      <c r="Z96" s="83">
        <v>0.99533801</v>
      </c>
      <c r="AA96" s="84" t="s">
        <v>300</v>
      </c>
      <c r="AB96" s="84">
        <v>5</v>
      </c>
      <c r="AC96" s="83">
        <v>0.99074074000000001</v>
      </c>
      <c r="AD96" s="84" t="s">
        <v>300</v>
      </c>
      <c r="AE96" s="84">
        <v>5</v>
      </c>
      <c r="AF96" s="85"/>
      <c r="AG96" s="84"/>
      <c r="AH96" s="84">
        <v>0</v>
      </c>
      <c r="AI96" s="86">
        <f t="shared" si="3"/>
        <v>28.25</v>
      </c>
      <c r="AJ96" s="86">
        <v>28.25</v>
      </c>
      <c r="AK96" s="87">
        <v>0.62777777777777777</v>
      </c>
      <c r="AL96" s="88">
        <f>ROUND('Scoring &amp; Payment'!G96*AK96/4,0)</f>
        <v>4993</v>
      </c>
      <c r="AM96" s="89">
        <f>AL96/$AL$205</f>
        <v>8.744185720690429E-3</v>
      </c>
    </row>
    <row r="97" spans="1:39" x14ac:dyDescent="0.25">
      <c r="A97" s="90">
        <v>10769</v>
      </c>
      <c r="B97" s="91">
        <v>75279</v>
      </c>
      <c r="C97" s="92" t="s">
        <v>164</v>
      </c>
      <c r="D97" s="92" t="s">
        <v>56</v>
      </c>
      <c r="E97" s="93">
        <v>44470</v>
      </c>
      <c r="F97" s="93">
        <v>44834</v>
      </c>
      <c r="G97" s="94">
        <v>39223</v>
      </c>
      <c r="H97" s="95" t="s">
        <v>293</v>
      </c>
      <c r="I97" s="95" t="s">
        <v>293</v>
      </c>
      <c r="J97" s="95" t="s">
        <v>293</v>
      </c>
      <c r="K97" s="96" t="str">
        <f t="shared" si="2"/>
        <v>Y</v>
      </c>
      <c r="L97" s="97">
        <v>3.3017500000000002</v>
      </c>
      <c r="M97" s="98">
        <v>1</v>
      </c>
      <c r="N97" s="97">
        <v>3.3017500000000002</v>
      </c>
      <c r="O97" s="99" t="s">
        <v>297</v>
      </c>
      <c r="P97" s="99">
        <v>1.75</v>
      </c>
      <c r="Q97" s="98">
        <v>5.8394149999999999E-2</v>
      </c>
      <c r="R97" s="99" t="s">
        <v>296</v>
      </c>
      <c r="S97" s="99">
        <v>8.25</v>
      </c>
      <c r="T97" s="98">
        <v>0.10869564999999999</v>
      </c>
      <c r="U97" s="99" t="s">
        <v>299</v>
      </c>
      <c r="V97" s="99">
        <v>1.5</v>
      </c>
      <c r="W97" s="98">
        <v>0.13665945000000002</v>
      </c>
      <c r="X97" s="99" t="s">
        <v>296</v>
      </c>
      <c r="Y97" s="99">
        <v>2.75</v>
      </c>
      <c r="Z97" s="98">
        <v>0.53346855999999998</v>
      </c>
      <c r="AA97" s="99" t="s">
        <v>298</v>
      </c>
      <c r="AB97" s="99">
        <v>0</v>
      </c>
      <c r="AC97" s="98">
        <v>0.79032258</v>
      </c>
      <c r="AD97" s="99" t="s">
        <v>298</v>
      </c>
      <c r="AE97" s="99">
        <v>0</v>
      </c>
      <c r="AF97" s="100"/>
      <c r="AG97" s="99"/>
      <c r="AH97" s="99">
        <v>0</v>
      </c>
      <c r="AI97" s="101">
        <f t="shared" si="3"/>
        <v>14.25</v>
      </c>
      <c r="AJ97" s="101">
        <v>14.25</v>
      </c>
      <c r="AK97" s="102">
        <v>0.31666666666666665</v>
      </c>
      <c r="AL97" s="103">
        <f>ROUND('Scoring &amp; Payment'!G97*AK97/4,0)</f>
        <v>3105</v>
      </c>
      <c r="AM97" s="104">
        <f>AL97/$AL$205</f>
        <v>5.437752185608608E-3</v>
      </c>
    </row>
    <row r="98" spans="1:39" x14ac:dyDescent="0.25">
      <c r="A98" s="75">
        <v>10397</v>
      </c>
      <c r="B98" s="76">
        <v>75286</v>
      </c>
      <c r="C98" s="77" t="s">
        <v>165</v>
      </c>
      <c r="D98" s="77" t="s">
        <v>123</v>
      </c>
      <c r="E98" s="78">
        <v>44470</v>
      </c>
      <c r="F98" s="78">
        <v>44834</v>
      </c>
      <c r="G98" s="79">
        <v>33628</v>
      </c>
      <c r="H98" s="80" t="s">
        <v>293</v>
      </c>
      <c r="I98" s="80" t="s">
        <v>293</v>
      </c>
      <c r="J98" s="80" t="s">
        <v>293</v>
      </c>
      <c r="K98" s="81" t="str">
        <f t="shared" si="2"/>
        <v>Y</v>
      </c>
      <c r="L98" s="82">
        <v>4.1098299999999997</v>
      </c>
      <c r="M98" s="83">
        <v>1</v>
      </c>
      <c r="N98" s="82">
        <v>4.1098299999999997</v>
      </c>
      <c r="O98" s="84" t="s">
        <v>300</v>
      </c>
      <c r="P98" s="84">
        <v>5</v>
      </c>
      <c r="Q98" s="83">
        <v>5.7142869999999998E-2</v>
      </c>
      <c r="R98" s="84" t="s">
        <v>296</v>
      </c>
      <c r="S98" s="84">
        <v>8.25</v>
      </c>
      <c r="T98" s="83">
        <v>4.0609140000000002E-2</v>
      </c>
      <c r="U98" s="84" t="s">
        <v>300</v>
      </c>
      <c r="V98" s="84">
        <v>10</v>
      </c>
      <c r="W98" s="83">
        <v>0.12394365</v>
      </c>
      <c r="X98" s="84" t="s">
        <v>295</v>
      </c>
      <c r="Y98" s="84">
        <v>3.75</v>
      </c>
      <c r="Z98" s="83">
        <v>1</v>
      </c>
      <c r="AA98" s="84" t="s">
        <v>300</v>
      </c>
      <c r="AB98" s="84">
        <v>5</v>
      </c>
      <c r="AC98" s="83">
        <v>1</v>
      </c>
      <c r="AD98" s="84" t="s">
        <v>300</v>
      </c>
      <c r="AE98" s="84">
        <v>5</v>
      </c>
      <c r="AF98" s="85"/>
      <c r="AG98" s="84"/>
      <c r="AH98" s="84">
        <v>0</v>
      </c>
      <c r="AI98" s="86">
        <f t="shared" si="3"/>
        <v>37</v>
      </c>
      <c r="AJ98" s="86">
        <v>37</v>
      </c>
      <c r="AK98" s="87">
        <v>0.82222222222222219</v>
      </c>
      <c r="AL98" s="88">
        <f>ROUND('Scoring &amp; Payment'!G98*AK98/4,0)</f>
        <v>6912</v>
      </c>
      <c r="AM98" s="89">
        <f>AL98/$AL$205</f>
        <v>1.2104909213180901E-2</v>
      </c>
    </row>
    <row r="99" spans="1:39" x14ac:dyDescent="0.25">
      <c r="A99" s="90">
        <v>2584</v>
      </c>
      <c r="B99" s="91">
        <v>75288</v>
      </c>
      <c r="C99" s="92" t="s">
        <v>166</v>
      </c>
      <c r="D99" s="92" t="s">
        <v>58</v>
      </c>
      <c r="E99" s="93">
        <v>44470</v>
      </c>
      <c r="F99" s="93">
        <v>44834</v>
      </c>
      <c r="G99" s="94">
        <v>23603</v>
      </c>
      <c r="H99" s="95" t="s">
        <v>293</v>
      </c>
      <c r="I99" s="95" t="s">
        <v>293</v>
      </c>
      <c r="J99" s="95" t="s">
        <v>293</v>
      </c>
      <c r="K99" s="96" t="str">
        <f t="shared" si="2"/>
        <v>Y</v>
      </c>
      <c r="L99" s="97">
        <v>4.1938000000000004</v>
      </c>
      <c r="M99" s="98">
        <v>1</v>
      </c>
      <c r="N99" s="97">
        <v>4.1938000000000004</v>
      </c>
      <c r="O99" s="99" t="s">
        <v>300</v>
      </c>
      <c r="P99" s="99">
        <v>5</v>
      </c>
      <c r="Q99" s="98">
        <v>1.8018030000000001E-2</v>
      </c>
      <c r="R99" s="99" t="s">
        <v>300</v>
      </c>
      <c r="S99" s="99">
        <v>15</v>
      </c>
      <c r="T99" s="98">
        <v>2.4615379999999999E-2</v>
      </c>
      <c r="U99" s="99" t="s">
        <v>300</v>
      </c>
      <c r="V99" s="99">
        <v>10</v>
      </c>
      <c r="W99" s="98">
        <v>9.2753619999999995E-2</v>
      </c>
      <c r="X99" s="99" t="s">
        <v>300</v>
      </c>
      <c r="Y99" s="99">
        <v>5</v>
      </c>
      <c r="Z99" s="98">
        <v>0.95362316000000003</v>
      </c>
      <c r="AA99" s="99" t="s">
        <v>295</v>
      </c>
      <c r="AB99" s="99">
        <v>3.75</v>
      </c>
      <c r="AC99" s="98">
        <v>0.95505618000000003</v>
      </c>
      <c r="AD99" s="99" t="s">
        <v>296</v>
      </c>
      <c r="AE99" s="99">
        <v>2.75</v>
      </c>
      <c r="AF99" s="100"/>
      <c r="AG99" s="99"/>
      <c r="AH99" s="99">
        <v>0</v>
      </c>
      <c r="AI99" s="101">
        <f t="shared" si="3"/>
        <v>41.5</v>
      </c>
      <c r="AJ99" s="101">
        <v>41.5</v>
      </c>
      <c r="AK99" s="102">
        <v>0.92222222222222228</v>
      </c>
      <c r="AL99" s="103">
        <f>ROUND('Scoring &amp; Payment'!G99*AK99/4,0)</f>
        <v>5442</v>
      </c>
      <c r="AM99" s="104">
        <f>AL99/$AL$205</f>
        <v>9.5305144586415608E-3</v>
      </c>
    </row>
    <row r="100" spans="1:39" x14ac:dyDescent="0.25">
      <c r="A100" s="75">
        <v>9852</v>
      </c>
      <c r="B100" s="76">
        <v>75290</v>
      </c>
      <c r="C100" s="77" t="s">
        <v>167</v>
      </c>
      <c r="D100" s="77" t="s">
        <v>58</v>
      </c>
      <c r="E100" s="78">
        <v>44470</v>
      </c>
      <c r="F100" s="78">
        <v>44834</v>
      </c>
      <c r="G100" s="79">
        <v>3617</v>
      </c>
      <c r="H100" s="80" t="s">
        <v>293</v>
      </c>
      <c r="I100" s="80" t="s">
        <v>293</v>
      </c>
      <c r="J100" s="80" t="s">
        <v>293</v>
      </c>
      <c r="K100" s="81" t="str">
        <f t="shared" si="2"/>
        <v>Y</v>
      </c>
      <c r="L100" s="82">
        <v>4.7873599999999996</v>
      </c>
      <c r="M100" s="83">
        <v>1</v>
      </c>
      <c r="N100" s="82">
        <v>4.7873599999999996</v>
      </c>
      <c r="O100" s="84" t="s">
        <v>300</v>
      </c>
      <c r="P100" s="84">
        <v>5</v>
      </c>
      <c r="Q100" s="83">
        <v>8.0000020000000005E-2</v>
      </c>
      <c r="R100" s="84" t="s">
        <v>297</v>
      </c>
      <c r="S100" s="84">
        <v>5.25</v>
      </c>
      <c r="T100" s="83">
        <v>7.5000010000000006E-2</v>
      </c>
      <c r="U100" s="84" t="s">
        <v>296</v>
      </c>
      <c r="V100" s="84">
        <v>5.5</v>
      </c>
      <c r="W100" s="83">
        <v>0.1888889</v>
      </c>
      <c r="X100" s="84" t="s">
        <v>297</v>
      </c>
      <c r="Y100" s="84">
        <v>1.75</v>
      </c>
      <c r="Z100" s="83">
        <v>1</v>
      </c>
      <c r="AA100" s="84" t="s">
        <v>300</v>
      </c>
      <c r="AB100" s="84">
        <v>5</v>
      </c>
      <c r="AC100" s="83">
        <v>1</v>
      </c>
      <c r="AD100" s="84" t="s">
        <v>300</v>
      </c>
      <c r="AE100" s="84">
        <v>5</v>
      </c>
      <c r="AF100" s="85"/>
      <c r="AG100" s="84"/>
      <c r="AH100" s="84">
        <v>0</v>
      </c>
      <c r="AI100" s="86">
        <f t="shared" si="3"/>
        <v>27.5</v>
      </c>
      <c r="AJ100" s="86">
        <v>27.5</v>
      </c>
      <c r="AK100" s="87">
        <v>0.61111111111111116</v>
      </c>
      <c r="AL100" s="88">
        <f>ROUND('Scoring &amp; Payment'!G100*AK100/4,0)</f>
        <v>553</v>
      </c>
      <c r="AM100" s="89">
        <f>AL100/$AL$205</f>
        <v>9.6846278861241876E-4</v>
      </c>
    </row>
    <row r="101" spans="1:39" x14ac:dyDescent="0.25">
      <c r="A101" s="90">
        <v>10520</v>
      </c>
      <c r="B101" s="91">
        <v>75292</v>
      </c>
      <c r="C101" s="92" t="s">
        <v>168</v>
      </c>
      <c r="D101" s="92" t="s">
        <v>153</v>
      </c>
      <c r="E101" s="93">
        <v>44470</v>
      </c>
      <c r="F101" s="93">
        <v>44834</v>
      </c>
      <c r="G101" s="94">
        <v>61476</v>
      </c>
      <c r="H101" s="95" t="s">
        <v>293</v>
      </c>
      <c r="I101" s="95" t="s">
        <v>293</v>
      </c>
      <c r="J101" s="95" t="s">
        <v>293</v>
      </c>
      <c r="K101" s="96" t="str">
        <f t="shared" si="2"/>
        <v>Y</v>
      </c>
      <c r="L101" s="97">
        <v>3.1103000000000001</v>
      </c>
      <c r="M101" s="98">
        <v>1</v>
      </c>
      <c r="N101" s="97">
        <v>3.1103000000000001</v>
      </c>
      <c r="O101" s="99" t="s">
        <v>299</v>
      </c>
      <c r="P101" s="99">
        <v>0.75</v>
      </c>
      <c r="Q101" s="98">
        <v>5.5921060000000002E-2</v>
      </c>
      <c r="R101" s="99" t="s">
        <v>296</v>
      </c>
      <c r="S101" s="99">
        <v>8.25</v>
      </c>
      <c r="T101" s="98">
        <v>7.1428569999999997E-2</v>
      </c>
      <c r="U101" s="99" t="s">
        <v>296</v>
      </c>
      <c r="V101" s="99">
        <v>5.5</v>
      </c>
      <c r="W101" s="98">
        <v>9.0277759999999999E-2</v>
      </c>
      <c r="X101" s="99" t="s">
        <v>300</v>
      </c>
      <c r="Y101" s="99">
        <v>5</v>
      </c>
      <c r="Z101" s="98">
        <v>0.99632355000000006</v>
      </c>
      <c r="AA101" s="99" t="s">
        <v>300</v>
      </c>
      <c r="AB101" s="99">
        <v>5</v>
      </c>
      <c r="AC101" s="98">
        <v>0.98253275000000007</v>
      </c>
      <c r="AD101" s="99" t="s">
        <v>295</v>
      </c>
      <c r="AE101" s="99">
        <v>3.75</v>
      </c>
      <c r="AF101" s="100"/>
      <c r="AG101" s="99"/>
      <c r="AH101" s="99">
        <v>0</v>
      </c>
      <c r="AI101" s="101">
        <f t="shared" si="3"/>
        <v>28.25</v>
      </c>
      <c r="AJ101" s="101">
        <v>28.25</v>
      </c>
      <c r="AK101" s="102">
        <v>0.62777777777777777</v>
      </c>
      <c r="AL101" s="103">
        <f>ROUND('Scoring &amp; Payment'!G101*AK101/4,0)</f>
        <v>9648</v>
      </c>
      <c r="AM101" s="104">
        <f>AL101/$AL$205</f>
        <v>1.6896435776731673E-2</v>
      </c>
    </row>
    <row r="102" spans="1:39" x14ac:dyDescent="0.25">
      <c r="A102" s="75">
        <v>9936</v>
      </c>
      <c r="B102" s="76">
        <v>75293</v>
      </c>
      <c r="C102" s="77" t="s">
        <v>169</v>
      </c>
      <c r="D102" s="77" t="s">
        <v>58</v>
      </c>
      <c r="E102" s="78">
        <v>44470</v>
      </c>
      <c r="F102" s="78">
        <v>44834</v>
      </c>
      <c r="G102" s="79">
        <v>20269</v>
      </c>
      <c r="H102" s="80" t="s">
        <v>293</v>
      </c>
      <c r="I102" s="80" t="s">
        <v>293</v>
      </c>
      <c r="J102" s="80" t="s">
        <v>293</v>
      </c>
      <c r="K102" s="81" t="str">
        <f t="shared" si="2"/>
        <v>Y</v>
      </c>
      <c r="L102" s="82">
        <v>4.9058700000000002</v>
      </c>
      <c r="M102" s="83">
        <v>1</v>
      </c>
      <c r="N102" s="82">
        <v>4.9058700000000002</v>
      </c>
      <c r="O102" s="84" t="s">
        <v>300</v>
      </c>
      <c r="P102" s="84">
        <v>5</v>
      </c>
      <c r="Q102" s="83">
        <v>7.6612929999999996E-2</v>
      </c>
      <c r="R102" s="84" t="s">
        <v>297</v>
      </c>
      <c r="S102" s="84">
        <v>5.25</v>
      </c>
      <c r="T102" s="83">
        <v>4.7244080000000001E-2</v>
      </c>
      <c r="U102" s="84" t="s">
        <v>295</v>
      </c>
      <c r="V102" s="84">
        <v>7.5</v>
      </c>
      <c r="W102" s="83">
        <v>0.13220339</v>
      </c>
      <c r="X102" s="84" t="s">
        <v>296</v>
      </c>
      <c r="Y102" s="84">
        <v>2.75</v>
      </c>
      <c r="Z102" s="83">
        <v>0.99003324000000004</v>
      </c>
      <c r="AA102" s="84" t="s">
        <v>300</v>
      </c>
      <c r="AB102" s="84">
        <v>5</v>
      </c>
      <c r="AC102" s="83">
        <v>0.98750000000000004</v>
      </c>
      <c r="AD102" s="84" t="s">
        <v>300</v>
      </c>
      <c r="AE102" s="84">
        <v>5</v>
      </c>
      <c r="AF102" s="85"/>
      <c r="AG102" s="84"/>
      <c r="AH102" s="84">
        <v>0</v>
      </c>
      <c r="AI102" s="86">
        <f t="shared" si="3"/>
        <v>30.5</v>
      </c>
      <c r="AJ102" s="86">
        <v>30.5</v>
      </c>
      <c r="AK102" s="87">
        <v>0.67777777777777781</v>
      </c>
      <c r="AL102" s="88">
        <f>ROUND('Scoring &amp; Payment'!G102*AK102/4,0)</f>
        <v>3434</v>
      </c>
      <c r="AM102" s="89">
        <f>AL102/$AL$205</f>
        <v>6.0139262497197936E-3</v>
      </c>
    </row>
    <row r="103" spans="1:39" x14ac:dyDescent="0.25">
      <c r="A103" s="90">
        <v>9951</v>
      </c>
      <c r="B103" s="91">
        <v>75294</v>
      </c>
      <c r="C103" s="92" t="s">
        <v>170</v>
      </c>
      <c r="D103" s="92" t="s">
        <v>171</v>
      </c>
      <c r="E103" s="93">
        <v>44470</v>
      </c>
      <c r="F103" s="93">
        <v>44834</v>
      </c>
      <c r="G103" s="94">
        <v>18798</v>
      </c>
      <c r="H103" s="95" t="s">
        <v>293</v>
      </c>
      <c r="I103" s="95" t="s">
        <v>293</v>
      </c>
      <c r="J103" s="95" t="s">
        <v>293</v>
      </c>
      <c r="K103" s="96" t="str">
        <f t="shared" si="2"/>
        <v>Y</v>
      </c>
      <c r="L103" s="97">
        <v>3.7075200000000001</v>
      </c>
      <c r="M103" s="98">
        <v>1</v>
      </c>
      <c r="N103" s="97">
        <v>3.7075200000000001</v>
      </c>
      <c r="O103" s="99" t="s">
        <v>295</v>
      </c>
      <c r="P103" s="99">
        <v>3.75</v>
      </c>
      <c r="Q103" s="98">
        <v>0.10650888999999999</v>
      </c>
      <c r="R103" s="99" t="s">
        <v>299</v>
      </c>
      <c r="S103" s="99">
        <v>2.25</v>
      </c>
      <c r="T103" s="98">
        <v>6.976744E-2</v>
      </c>
      <c r="U103" s="99" t="s">
        <v>296</v>
      </c>
      <c r="V103" s="99">
        <v>5.5</v>
      </c>
      <c r="W103" s="98">
        <v>9.6638680000000005E-2</v>
      </c>
      <c r="X103" s="99" t="s">
        <v>300</v>
      </c>
      <c r="Y103" s="99">
        <v>5</v>
      </c>
      <c r="Z103" s="98">
        <v>0.86274511000000009</v>
      </c>
      <c r="AA103" s="99" t="s">
        <v>296</v>
      </c>
      <c r="AB103" s="99">
        <v>2.75</v>
      </c>
      <c r="AC103" s="98">
        <v>0.9</v>
      </c>
      <c r="AD103" s="99" t="s">
        <v>297</v>
      </c>
      <c r="AE103" s="99">
        <v>1.75</v>
      </c>
      <c r="AF103" s="100"/>
      <c r="AG103" s="99"/>
      <c r="AH103" s="99">
        <v>0</v>
      </c>
      <c r="AI103" s="101">
        <f t="shared" si="3"/>
        <v>21</v>
      </c>
      <c r="AJ103" s="101">
        <v>21</v>
      </c>
      <c r="AK103" s="102">
        <v>0.46666666666666667</v>
      </c>
      <c r="AL103" s="103">
        <f>ROUND('Scoring &amp; Payment'!G103*AK103/4,0)</f>
        <v>2193</v>
      </c>
      <c r="AM103" s="104">
        <f>AL103/$AL$205</f>
        <v>3.8405766644250168E-3</v>
      </c>
    </row>
    <row r="104" spans="1:39" x14ac:dyDescent="0.25">
      <c r="A104" s="75">
        <v>9928</v>
      </c>
      <c r="B104" s="76">
        <v>75295</v>
      </c>
      <c r="C104" s="77" t="s">
        <v>172</v>
      </c>
      <c r="D104" s="77" t="s">
        <v>58</v>
      </c>
      <c r="E104" s="78">
        <v>44470</v>
      </c>
      <c r="F104" s="78">
        <v>44834</v>
      </c>
      <c r="G104" s="79">
        <v>18495</v>
      </c>
      <c r="H104" s="80" t="s">
        <v>293</v>
      </c>
      <c r="I104" s="80" t="s">
        <v>293</v>
      </c>
      <c r="J104" s="80" t="s">
        <v>293</v>
      </c>
      <c r="K104" s="81" t="str">
        <f t="shared" si="2"/>
        <v>Y</v>
      </c>
      <c r="L104" s="82">
        <v>3.7159499999999999</v>
      </c>
      <c r="M104" s="83">
        <v>1</v>
      </c>
      <c r="N104" s="82">
        <v>3.7159499999999999</v>
      </c>
      <c r="O104" s="84" t="s">
        <v>295</v>
      </c>
      <c r="P104" s="84">
        <v>3.75</v>
      </c>
      <c r="Q104" s="83">
        <v>5.6338039999999999E-2</v>
      </c>
      <c r="R104" s="84" t="s">
        <v>296</v>
      </c>
      <c r="S104" s="84">
        <v>8.25</v>
      </c>
      <c r="T104" s="83">
        <v>8.7912099999999993E-2</v>
      </c>
      <c r="U104" s="84" t="s">
        <v>297</v>
      </c>
      <c r="V104" s="84">
        <v>3.5</v>
      </c>
      <c r="W104" s="83">
        <v>0.32242987999999995</v>
      </c>
      <c r="X104" s="84" t="s">
        <v>298</v>
      </c>
      <c r="Y104" s="84">
        <v>0</v>
      </c>
      <c r="Z104" s="83">
        <v>0.875</v>
      </c>
      <c r="AA104" s="84" t="s">
        <v>296</v>
      </c>
      <c r="AB104" s="84">
        <v>2.75</v>
      </c>
      <c r="AC104" s="83">
        <v>0.96551723999999994</v>
      </c>
      <c r="AD104" s="84" t="s">
        <v>295</v>
      </c>
      <c r="AE104" s="84">
        <v>3.75</v>
      </c>
      <c r="AF104" s="85"/>
      <c r="AG104" s="84"/>
      <c r="AH104" s="84">
        <v>0</v>
      </c>
      <c r="AI104" s="86">
        <f t="shared" si="3"/>
        <v>22</v>
      </c>
      <c r="AJ104" s="86">
        <v>22</v>
      </c>
      <c r="AK104" s="87">
        <v>0.48888888888888887</v>
      </c>
      <c r="AL104" s="88">
        <f>ROUND('Scoring &amp; Payment'!G104*AK104/4,0)</f>
        <v>2261</v>
      </c>
      <c r="AM104" s="89">
        <f>AL104/$AL$205</f>
        <v>3.9596643129343198E-3</v>
      </c>
    </row>
    <row r="105" spans="1:39" x14ac:dyDescent="0.25">
      <c r="A105" s="90">
        <v>9977</v>
      </c>
      <c r="B105" s="91">
        <v>75296</v>
      </c>
      <c r="C105" s="92" t="s">
        <v>173</v>
      </c>
      <c r="D105" s="92" t="s">
        <v>58</v>
      </c>
      <c r="E105" s="93">
        <v>44742</v>
      </c>
      <c r="F105" s="93">
        <v>44834</v>
      </c>
      <c r="G105" s="94">
        <v>41551</v>
      </c>
      <c r="H105" s="95" t="s">
        <v>293</v>
      </c>
      <c r="I105" s="95" t="s">
        <v>293</v>
      </c>
      <c r="J105" s="95" t="s">
        <v>293</v>
      </c>
      <c r="K105" s="96" t="str">
        <f t="shared" si="2"/>
        <v>Y</v>
      </c>
      <c r="L105" s="97">
        <v>3.2693099999999999</v>
      </c>
      <c r="M105" s="98">
        <v>1</v>
      </c>
      <c r="N105" s="97">
        <v>3.2693099999999999</v>
      </c>
      <c r="O105" s="99" t="s">
        <v>297</v>
      </c>
      <c r="P105" s="99">
        <v>1.75</v>
      </c>
      <c r="Q105" s="98">
        <v>6.683805000000001E-2</v>
      </c>
      <c r="R105" s="99" t="s">
        <v>296</v>
      </c>
      <c r="S105" s="99">
        <v>8.25</v>
      </c>
      <c r="T105" s="98">
        <v>5.4999989999999999E-2</v>
      </c>
      <c r="U105" s="99" t="s">
        <v>295</v>
      </c>
      <c r="V105" s="99">
        <v>7.5</v>
      </c>
      <c r="W105" s="98">
        <v>0.15203424999999998</v>
      </c>
      <c r="X105" s="99" t="s">
        <v>296</v>
      </c>
      <c r="Y105" s="99">
        <v>2.75</v>
      </c>
      <c r="Z105" s="98">
        <v>0.96881495000000006</v>
      </c>
      <c r="AA105" s="99" t="s">
        <v>295</v>
      </c>
      <c r="AB105" s="99">
        <v>3.75</v>
      </c>
      <c r="AC105" s="98">
        <v>0.98373983999999992</v>
      </c>
      <c r="AD105" s="99" t="s">
        <v>300</v>
      </c>
      <c r="AE105" s="99">
        <v>5</v>
      </c>
      <c r="AF105" s="100"/>
      <c r="AG105" s="99"/>
      <c r="AH105" s="99">
        <v>0</v>
      </c>
      <c r="AI105" s="101">
        <f t="shared" si="3"/>
        <v>29</v>
      </c>
      <c r="AJ105" s="101">
        <v>29</v>
      </c>
      <c r="AK105" s="102">
        <v>0.64444444444444449</v>
      </c>
      <c r="AL105" s="103">
        <f>ROUND('Scoring &amp; Payment'!G105*AK105/4,0)</f>
        <v>6694</v>
      </c>
      <c r="AM105" s="104">
        <f>AL105/$AL$205</f>
        <v>1.1723128222371666E-2</v>
      </c>
    </row>
    <row r="106" spans="1:39" x14ac:dyDescent="0.25">
      <c r="A106" s="75">
        <v>9761</v>
      </c>
      <c r="B106" s="76">
        <v>75299</v>
      </c>
      <c r="C106" s="77" t="s">
        <v>174</v>
      </c>
      <c r="D106" s="77" t="s">
        <v>145</v>
      </c>
      <c r="E106" s="78">
        <v>44470</v>
      </c>
      <c r="F106" s="78">
        <v>44834</v>
      </c>
      <c r="G106" s="79">
        <v>71200</v>
      </c>
      <c r="H106" s="80" t="s">
        <v>293</v>
      </c>
      <c r="I106" s="80" t="s">
        <v>293</v>
      </c>
      <c r="J106" s="80" t="s">
        <v>293</v>
      </c>
      <c r="K106" s="81" t="str">
        <f t="shared" si="2"/>
        <v>Y</v>
      </c>
      <c r="L106" s="82">
        <v>3.59029</v>
      </c>
      <c r="M106" s="83">
        <v>1</v>
      </c>
      <c r="N106" s="82">
        <v>3.59029</v>
      </c>
      <c r="O106" s="84" t="s">
        <v>296</v>
      </c>
      <c r="P106" s="84">
        <v>2.75</v>
      </c>
      <c r="Q106" s="83">
        <v>4.4554440000000001E-2</v>
      </c>
      <c r="R106" s="84" t="s">
        <v>295</v>
      </c>
      <c r="S106" s="84">
        <v>11.25</v>
      </c>
      <c r="T106" s="83">
        <v>1.7195769999999999E-2</v>
      </c>
      <c r="U106" s="84" t="s">
        <v>300</v>
      </c>
      <c r="V106" s="84">
        <v>10</v>
      </c>
      <c r="W106" s="83">
        <v>0.21978024000000002</v>
      </c>
      <c r="X106" s="84" t="s">
        <v>299</v>
      </c>
      <c r="Y106" s="84">
        <v>0.75</v>
      </c>
      <c r="Z106" s="83">
        <v>0.92922674000000005</v>
      </c>
      <c r="AA106" s="84" t="s">
        <v>296</v>
      </c>
      <c r="AB106" s="84">
        <v>2.75</v>
      </c>
      <c r="AC106" s="83">
        <v>0.83499999999999996</v>
      </c>
      <c r="AD106" s="84" t="s">
        <v>299</v>
      </c>
      <c r="AE106" s="84">
        <v>0.75</v>
      </c>
      <c r="AF106" s="85"/>
      <c r="AG106" s="84"/>
      <c r="AH106" s="84">
        <v>0</v>
      </c>
      <c r="AI106" s="86">
        <f t="shared" si="3"/>
        <v>28.25</v>
      </c>
      <c r="AJ106" s="86">
        <v>28.25</v>
      </c>
      <c r="AK106" s="87">
        <v>0.62777777777777777</v>
      </c>
      <c r="AL106" s="88">
        <f>ROUND('Scoring &amp; Payment'!G106*AK106/4,0)</f>
        <v>11174</v>
      </c>
      <c r="AM106" s="89">
        <f>AL106/$AL$205</f>
        <v>1.9568902712396325E-2</v>
      </c>
    </row>
    <row r="107" spans="1:39" x14ac:dyDescent="0.25">
      <c r="A107" s="90">
        <v>10173</v>
      </c>
      <c r="B107" s="91">
        <v>75300</v>
      </c>
      <c r="C107" s="92" t="s">
        <v>175</v>
      </c>
      <c r="D107" s="92" t="s">
        <v>63</v>
      </c>
      <c r="E107" s="93">
        <v>44470</v>
      </c>
      <c r="F107" s="93">
        <v>44834</v>
      </c>
      <c r="G107" s="94">
        <v>27253</v>
      </c>
      <c r="H107" s="95" t="s">
        <v>293</v>
      </c>
      <c r="I107" s="95" t="s">
        <v>293</v>
      </c>
      <c r="J107" s="95" t="s">
        <v>293</v>
      </c>
      <c r="K107" s="96" t="str">
        <f t="shared" si="2"/>
        <v>Y</v>
      </c>
      <c r="L107" s="97">
        <v>3.4182899999999998</v>
      </c>
      <c r="M107" s="98">
        <v>1</v>
      </c>
      <c r="N107" s="97">
        <v>3.4182899999999998</v>
      </c>
      <c r="O107" s="99" t="s">
        <v>296</v>
      </c>
      <c r="P107" s="99">
        <v>2.75</v>
      </c>
      <c r="Q107" s="98">
        <v>8.3333320000000002E-2</v>
      </c>
      <c r="R107" s="99" t="s">
        <v>297</v>
      </c>
      <c r="S107" s="99">
        <v>5.25</v>
      </c>
      <c r="T107" s="98">
        <v>0.16560507999999999</v>
      </c>
      <c r="U107" s="99" t="s">
        <v>298</v>
      </c>
      <c r="V107" s="99">
        <v>0</v>
      </c>
      <c r="W107" s="98">
        <v>0.16455694000000001</v>
      </c>
      <c r="X107" s="99" t="s">
        <v>296</v>
      </c>
      <c r="Y107" s="99">
        <v>2.75</v>
      </c>
      <c r="Z107" s="98">
        <v>0.77906976999999999</v>
      </c>
      <c r="AA107" s="99" t="s">
        <v>297</v>
      </c>
      <c r="AB107" s="99">
        <v>1.75</v>
      </c>
      <c r="AC107" s="98">
        <v>0.92391304000000007</v>
      </c>
      <c r="AD107" s="99" t="s">
        <v>297</v>
      </c>
      <c r="AE107" s="99">
        <v>1.75</v>
      </c>
      <c r="AF107" s="100"/>
      <c r="AG107" s="99"/>
      <c r="AH107" s="99">
        <v>0</v>
      </c>
      <c r="AI107" s="101">
        <f t="shared" si="3"/>
        <v>14.25</v>
      </c>
      <c r="AJ107" s="101">
        <v>14.25</v>
      </c>
      <c r="AK107" s="102">
        <v>0.31666666666666665</v>
      </c>
      <c r="AL107" s="103">
        <f>ROUND('Scoring &amp; Payment'!G107*AK107/4,0)</f>
        <v>2158</v>
      </c>
      <c r="AM107" s="104">
        <f t="shared" ref="AM107:AM170" si="4">AL107/$AL$205</f>
        <v>3.7792815512216991E-3</v>
      </c>
    </row>
    <row r="108" spans="1:39" x14ac:dyDescent="0.25">
      <c r="A108" s="75">
        <v>7260</v>
      </c>
      <c r="B108" s="76">
        <v>75306</v>
      </c>
      <c r="C108" s="77" t="s">
        <v>176</v>
      </c>
      <c r="D108" s="77" t="s">
        <v>177</v>
      </c>
      <c r="E108" s="78">
        <v>44470</v>
      </c>
      <c r="F108" s="78">
        <v>44834</v>
      </c>
      <c r="G108" s="79">
        <v>9283</v>
      </c>
      <c r="H108" s="80" t="s">
        <v>293</v>
      </c>
      <c r="I108" s="80" t="s">
        <v>293</v>
      </c>
      <c r="J108" s="80" t="s">
        <v>293</v>
      </c>
      <c r="K108" s="81" t="str">
        <f t="shared" si="2"/>
        <v>Y</v>
      </c>
      <c r="L108" s="82">
        <v>3.7132299999999998</v>
      </c>
      <c r="M108" s="83">
        <v>1</v>
      </c>
      <c r="N108" s="82">
        <v>3.7132299999999998</v>
      </c>
      <c r="O108" s="84" t="s">
        <v>295</v>
      </c>
      <c r="P108" s="84">
        <v>3.75</v>
      </c>
      <c r="Q108" s="83">
        <v>5.1948049999999996E-2</v>
      </c>
      <c r="R108" s="84" t="s">
        <v>296</v>
      </c>
      <c r="S108" s="84">
        <v>8.25</v>
      </c>
      <c r="T108" s="83">
        <v>7.3170719999999995E-2</v>
      </c>
      <c r="U108" s="84" t="s">
        <v>296</v>
      </c>
      <c r="V108" s="84">
        <v>5.5</v>
      </c>
      <c r="W108" s="83">
        <v>5.5248699999999994E-3</v>
      </c>
      <c r="X108" s="84" t="s">
        <v>300</v>
      </c>
      <c r="Y108" s="84">
        <v>5</v>
      </c>
      <c r="Z108" s="83">
        <v>0.9890109800000001</v>
      </c>
      <c r="AA108" s="84" t="s">
        <v>300</v>
      </c>
      <c r="AB108" s="84">
        <v>5</v>
      </c>
      <c r="AC108" s="83">
        <v>1</v>
      </c>
      <c r="AD108" s="84" t="s">
        <v>300</v>
      </c>
      <c r="AE108" s="84">
        <v>5</v>
      </c>
      <c r="AF108" s="85"/>
      <c r="AG108" s="84"/>
      <c r="AH108" s="84">
        <v>0</v>
      </c>
      <c r="AI108" s="86">
        <f t="shared" si="3"/>
        <v>32.5</v>
      </c>
      <c r="AJ108" s="86">
        <v>32.5</v>
      </c>
      <c r="AK108" s="87">
        <v>0.72222222222222221</v>
      </c>
      <c r="AL108" s="88">
        <f>ROUND('Scoring &amp; Payment'!G108*AK108/4,0)</f>
        <v>1676</v>
      </c>
      <c r="AM108" s="89">
        <f t="shared" si="4"/>
        <v>2.9351602779645819E-3</v>
      </c>
    </row>
    <row r="109" spans="1:39" x14ac:dyDescent="0.25">
      <c r="A109" s="90" t="s">
        <v>178</v>
      </c>
      <c r="B109" s="91">
        <v>75307</v>
      </c>
      <c r="C109" s="92" t="s">
        <v>179</v>
      </c>
      <c r="D109" s="92" t="s">
        <v>58</v>
      </c>
      <c r="E109" s="93">
        <v>44470</v>
      </c>
      <c r="F109" s="93">
        <v>44834</v>
      </c>
      <c r="G109" s="94">
        <v>15021</v>
      </c>
      <c r="H109" s="95" t="s">
        <v>293</v>
      </c>
      <c r="I109" s="95" t="s">
        <v>293</v>
      </c>
      <c r="J109" s="95" t="s">
        <v>293</v>
      </c>
      <c r="K109" s="96" t="str">
        <f t="shared" si="2"/>
        <v>Y</v>
      </c>
      <c r="L109" s="97">
        <v>3.8986800000000001</v>
      </c>
      <c r="M109" s="98">
        <v>1</v>
      </c>
      <c r="N109" s="97">
        <v>3.8986800000000001</v>
      </c>
      <c r="O109" s="99" t="s">
        <v>295</v>
      </c>
      <c r="P109" s="99">
        <v>3.75</v>
      </c>
      <c r="Q109" s="98">
        <v>3.3519559999999997E-2</v>
      </c>
      <c r="R109" s="99" t="s">
        <v>300</v>
      </c>
      <c r="S109" s="99">
        <v>15</v>
      </c>
      <c r="T109" s="98">
        <v>4.8543679999999999E-2</v>
      </c>
      <c r="U109" s="99" t="s">
        <v>295</v>
      </c>
      <c r="V109" s="99">
        <v>7.5</v>
      </c>
      <c r="W109" s="98">
        <v>0.21399175000000001</v>
      </c>
      <c r="X109" s="99" t="s">
        <v>297</v>
      </c>
      <c r="Y109" s="99">
        <v>1.75</v>
      </c>
      <c r="Z109" s="98">
        <v>0.99595140999999998</v>
      </c>
      <c r="AA109" s="99" t="s">
        <v>300</v>
      </c>
      <c r="AB109" s="99">
        <v>5</v>
      </c>
      <c r="AC109" s="98">
        <v>1</v>
      </c>
      <c r="AD109" s="99" t="s">
        <v>300</v>
      </c>
      <c r="AE109" s="99">
        <v>5</v>
      </c>
      <c r="AF109" s="100"/>
      <c r="AG109" s="99"/>
      <c r="AH109" s="99">
        <v>0</v>
      </c>
      <c r="AI109" s="101">
        <f t="shared" si="3"/>
        <v>38</v>
      </c>
      <c r="AJ109" s="101">
        <v>38</v>
      </c>
      <c r="AK109" s="102">
        <v>0.84444444444444444</v>
      </c>
      <c r="AL109" s="103">
        <f>ROUND('Scoring &amp; Payment'!G109*AK109/4,0)</f>
        <v>3171</v>
      </c>
      <c r="AM109" s="104">
        <f t="shared" si="4"/>
        <v>5.5533372562205779E-3</v>
      </c>
    </row>
    <row r="110" spans="1:39" x14ac:dyDescent="0.25">
      <c r="A110" s="75">
        <v>10934</v>
      </c>
      <c r="B110" s="76">
        <v>75309</v>
      </c>
      <c r="C110" s="77" t="s">
        <v>180</v>
      </c>
      <c r="D110" s="77" t="s">
        <v>181</v>
      </c>
      <c r="E110" s="78">
        <v>44470</v>
      </c>
      <c r="F110" s="78">
        <v>44834</v>
      </c>
      <c r="G110" s="79">
        <v>20959</v>
      </c>
      <c r="H110" s="80" t="s">
        <v>293</v>
      </c>
      <c r="I110" s="80" t="s">
        <v>293</v>
      </c>
      <c r="J110" s="80" t="s">
        <v>293</v>
      </c>
      <c r="K110" s="81" t="str">
        <f t="shared" si="2"/>
        <v>Y</v>
      </c>
      <c r="L110" s="82">
        <v>3.7934700000000001</v>
      </c>
      <c r="M110" s="83">
        <v>1</v>
      </c>
      <c r="N110" s="82">
        <v>3.7934700000000001</v>
      </c>
      <c r="O110" s="84" t="s">
        <v>295</v>
      </c>
      <c r="P110" s="84">
        <v>3.75</v>
      </c>
      <c r="Q110" s="83">
        <v>8.2872929999999997E-2</v>
      </c>
      <c r="R110" s="84" t="s">
        <v>297</v>
      </c>
      <c r="S110" s="84">
        <v>5.25</v>
      </c>
      <c r="T110" s="83">
        <v>0.12096776000000001</v>
      </c>
      <c r="U110" s="84" t="s">
        <v>298</v>
      </c>
      <c r="V110" s="84">
        <v>0</v>
      </c>
      <c r="W110" s="83">
        <v>0.16929134000000001</v>
      </c>
      <c r="X110" s="84" t="s">
        <v>297</v>
      </c>
      <c r="Y110" s="84">
        <v>1.75</v>
      </c>
      <c r="Z110" s="83">
        <v>0.79323306000000005</v>
      </c>
      <c r="AA110" s="84" t="s">
        <v>297</v>
      </c>
      <c r="AB110" s="84">
        <v>1.75</v>
      </c>
      <c r="AC110" s="83">
        <v>0.94366196999999996</v>
      </c>
      <c r="AD110" s="84" t="s">
        <v>296</v>
      </c>
      <c r="AE110" s="84">
        <v>2.75</v>
      </c>
      <c r="AF110" s="85"/>
      <c r="AG110" s="84"/>
      <c r="AH110" s="84">
        <v>0</v>
      </c>
      <c r="AI110" s="86">
        <f t="shared" si="3"/>
        <v>15.25</v>
      </c>
      <c r="AJ110" s="86">
        <v>15.25</v>
      </c>
      <c r="AK110" s="87">
        <v>0.33888888888888891</v>
      </c>
      <c r="AL110" s="88">
        <f>ROUND('Scoring &amp; Payment'!G110*AK110/4,0)</f>
        <v>1776</v>
      </c>
      <c r="AM110" s="89">
        <f t="shared" si="4"/>
        <v>3.1102891728312038E-3</v>
      </c>
    </row>
    <row r="111" spans="1:39" x14ac:dyDescent="0.25">
      <c r="A111" s="90">
        <v>20032</v>
      </c>
      <c r="B111" s="91">
        <v>75310</v>
      </c>
      <c r="C111" s="92" t="s">
        <v>182</v>
      </c>
      <c r="D111" s="92" t="s">
        <v>58</v>
      </c>
      <c r="E111" s="93">
        <v>44470</v>
      </c>
      <c r="F111" s="93">
        <v>44834</v>
      </c>
      <c r="G111" s="94">
        <v>22018</v>
      </c>
      <c r="H111" s="95" t="s">
        <v>293</v>
      </c>
      <c r="I111" s="95" t="s">
        <v>293</v>
      </c>
      <c r="J111" s="95" t="s">
        <v>293</v>
      </c>
      <c r="K111" s="96" t="str">
        <f t="shared" si="2"/>
        <v>Y</v>
      </c>
      <c r="L111" s="97">
        <v>3.8881100000000002</v>
      </c>
      <c r="M111" s="98">
        <v>1</v>
      </c>
      <c r="N111" s="97">
        <v>3.8881100000000002</v>
      </c>
      <c r="O111" s="99" t="s">
        <v>295</v>
      </c>
      <c r="P111" s="99">
        <v>3.75</v>
      </c>
      <c r="Q111" s="98">
        <v>6.5000000000000002E-2</v>
      </c>
      <c r="R111" s="99" t="s">
        <v>296</v>
      </c>
      <c r="S111" s="99">
        <v>8.25</v>
      </c>
      <c r="T111" s="98">
        <v>0.10408920000000001</v>
      </c>
      <c r="U111" s="99" t="s">
        <v>299</v>
      </c>
      <c r="V111" s="99">
        <v>1.5</v>
      </c>
      <c r="W111" s="98">
        <v>0.20069203000000002</v>
      </c>
      <c r="X111" s="99" t="s">
        <v>297</v>
      </c>
      <c r="Y111" s="99">
        <v>1.75</v>
      </c>
      <c r="Z111" s="98">
        <v>0.97269623999999988</v>
      </c>
      <c r="AA111" s="99" t="s">
        <v>295</v>
      </c>
      <c r="AB111" s="99">
        <v>3.75</v>
      </c>
      <c r="AC111" s="98">
        <v>0.97619048000000008</v>
      </c>
      <c r="AD111" s="99" t="s">
        <v>295</v>
      </c>
      <c r="AE111" s="99">
        <v>3.75</v>
      </c>
      <c r="AF111" s="100"/>
      <c r="AG111" s="99"/>
      <c r="AH111" s="99">
        <v>0</v>
      </c>
      <c r="AI111" s="101">
        <f t="shared" si="3"/>
        <v>22.75</v>
      </c>
      <c r="AJ111" s="101">
        <v>22.75</v>
      </c>
      <c r="AK111" s="102">
        <v>0.50555555555555554</v>
      </c>
      <c r="AL111" s="103">
        <f>ROUND('Scoring &amp; Payment'!G111*AK111/4,0)</f>
        <v>2783</v>
      </c>
      <c r="AM111" s="104">
        <f t="shared" si="4"/>
        <v>4.8738371441380858E-3</v>
      </c>
    </row>
    <row r="112" spans="1:39" x14ac:dyDescent="0.25">
      <c r="A112" s="75">
        <v>20256</v>
      </c>
      <c r="B112" s="76">
        <v>75312</v>
      </c>
      <c r="C112" s="77" t="s">
        <v>183</v>
      </c>
      <c r="D112" s="77" t="s">
        <v>60</v>
      </c>
      <c r="E112" s="78">
        <v>44470</v>
      </c>
      <c r="F112" s="78">
        <v>44834</v>
      </c>
      <c r="G112" s="79">
        <v>24923</v>
      </c>
      <c r="H112" s="80" t="s">
        <v>293</v>
      </c>
      <c r="I112" s="80" t="s">
        <v>293</v>
      </c>
      <c r="J112" s="80" t="s">
        <v>293</v>
      </c>
      <c r="K112" s="81" t="str">
        <f t="shared" si="2"/>
        <v>Y</v>
      </c>
      <c r="L112" s="82">
        <v>3.2997800000000002</v>
      </c>
      <c r="M112" s="83">
        <v>1</v>
      </c>
      <c r="N112" s="82">
        <v>3.2997800000000002</v>
      </c>
      <c r="O112" s="84" t="s">
        <v>297</v>
      </c>
      <c r="P112" s="84">
        <v>1.75</v>
      </c>
      <c r="Q112" s="83">
        <v>2.3364490000000002E-2</v>
      </c>
      <c r="R112" s="84" t="s">
        <v>300</v>
      </c>
      <c r="S112" s="84">
        <v>15</v>
      </c>
      <c r="T112" s="83">
        <v>3.448275E-2</v>
      </c>
      <c r="U112" s="84" t="s">
        <v>300</v>
      </c>
      <c r="V112" s="84">
        <v>10</v>
      </c>
      <c r="W112" s="83">
        <v>0.10909093</v>
      </c>
      <c r="X112" s="84" t="s">
        <v>295</v>
      </c>
      <c r="Y112" s="84">
        <v>3.75</v>
      </c>
      <c r="Z112" s="83">
        <v>0.65346532000000002</v>
      </c>
      <c r="AA112" s="84" t="s">
        <v>299</v>
      </c>
      <c r="AB112" s="84">
        <v>0.75</v>
      </c>
      <c r="AC112" s="83">
        <v>0.93589743999999997</v>
      </c>
      <c r="AD112" s="84" t="s">
        <v>297</v>
      </c>
      <c r="AE112" s="84">
        <v>1.75</v>
      </c>
      <c r="AF112" s="85"/>
      <c r="AG112" s="84"/>
      <c r="AH112" s="84">
        <v>0</v>
      </c>
      <c r="AI112" s="86">
        <f t="shared" si="3"/>
        <v>33</v>
      </c>
      <c r="AJ112" s="86">
        <v>33</v>
      </c>
      <c r="AK112" s="87">
        <v>0.73333333333333328</v>
      </c>
      <c r="AL112" s="88">
        <f>ROUND('Scoring &amp; Payment'!G112*AK112/4,0)</f>
        <v>4569</v>
      </c>
      <c r="AM112" s="89">
        <f t="shared" si="4"/>
        <v>8.0016392064559509E-3</v>
      </c>
    </row>
    <row r="113" spans="1:39" x14ac:dyDescent="0.25">
      <c r="A113" s="90">
        <v>20248</v>
      </c>
      <c r="B113" s="91">
        <v>75313</v>
      </c>
      <c r="C113" s="92" t="s">
        <v>184</v>
      </c>
      <c r="D113" s="92" t="s">
        <v>58</v>
      </c>
      <c r="E113" s="93">
        <v>44470</v>
      </c>
      <c r="F113" s="93">
        <v>44834</v>
      </c>
      <c r="G113" s="94">
        <v>22894</v>
      </c>
      <c r="H113" s="95" t="s">
        <v>293</v>
      </c>
      <c r="I113" s="95" t="s">
        <v>293</v>
      </c>
      <c r="J113" s="95" t="s">
        <v>293</v>
      </c>
      <c r="K113" s="96" t="str">
        <f t="shared" si="2"/>
        <v>Y</v>
      </c>
      <c r="L113" s="97">
        <v>3.5935999999999999</v>
      </c>
      <c r="M113" s="98">
        <v>1</v>
      </c>
      <c r="N113" s="97">
        <v>3.5935999999999999</v>
      </c>
      <c r="O113" s="99" t="s">
        <v>296</v>
      </c>
      <c r="P113" s="99">
        <v>2.75</v>
      </c>
      <c r="Q113" s="98">
        <v>4.5614039999999995E-2</v>
      </c>
      <c r="R113" s="99" t="s">
        <v>295</v>
      </c>
      <c r="S113" s="99">
        <v>11.25</v>
      </c>
      <c r="T113" s="98">
        <v>5.2959529999999998E-2</v>
      </c>
      <c r="U113" s="99" t="s">
        <v>295</v>
      </c>
      <c r="V113" s="99">
        <v>7.5</v>
      </c>
      <c r="W113" s="98">
        <v>0.18518519</v>
      </c>
      <c r="X113" s="99" t="s">
        <v>297</v>
      </c>
      <c r="Y113" s="99">
        <v>1.75</v>
      </c>
      <c r="Z113" s="98">
        <v>0.68347339000000007</v>
      </c>
      <c r="AA113" s="99" t="s">
        <v>299</v>
      </c>
      <c r="AB113" s="99">
        <v>0.75</v>
      </c>
      <c r="AC113" s="98">
        <v>0.88095237999999998</v>
      </c>
      <c r="AD113" s="99" t="s">
        <v>299</v>
      </c>
      <c r="AE113" s="99">
        <v>0.75</v>
      </c>
      <c r="AF113" s="100"/>
      <c r="AG113" s="99"/>
      <c r="AH113" s="99">
        <v>0</v>
      </c>
      <c r="AI113" s="101">
        <f t="shared" si="3"/>
        <v>24.75</v>
      </c>
      <c r="AJ113" s="101">
        <v>24.75</v>
      </c>
      <c r="AK113" s="102">
        <v>0.55000000000000004</v>
      </c>
      <c r="AL113" s="103">
        <f>ROUND('Scoring &amp; Payment'!G113*AK113/4,0)</f>
        <v>3148</v>
      </c>
      <c r="AM113" s="104">
        <f t="shared" si="4"/>
        <v>5.5130576104012556E-3</v>
      </c>
    </row>
    <row r="114" spans="1:39" x14ac:dyDescent="0.25">
      <c r="A114" s="75">
        <v>20123</v>
      </c>
      <c r="B114" s="76">
        <v>75314</v>
      </c>
      <c r="C114" s="77" t="s">
        <v>185</v>
      </c>
      <c r="D114" s="77" t="s">
        <v>145</v>
      </c>
      <c r="E114" s="78">
        <v>44470</v>
      </c>
      <c r="F114" s="78">
        <v>44834</v>
      </c>
      <c r="G114" s="79">
        <v>37560</v>
      </c>
      <c r="H114" s="80" t="s">
        <v>293</v>
      </c>
      <c r="I114" s="80" t="s">
        <v>293</v>
      </c>
      <c r="J114" s="80" t="s">
        <v>293</v>
      </c>
      <c r="K114" s="81" t="str">
        <f t="shared" si="2"/>
        <v>Y</v>
      </c>
      <c r="L114" s="82">
        <v>3.3914599999999999</v>
      </c>
      <c r="M114" s="83">
        <v>1</v>
      </c>
      <c r="N114" s="82">
        <v>3.3914599999999999</v>
      </c>
      <c r="O114" s="84" t="s">
        <v>296</v>
      </c>
      <c r="P114" s="84">
        <v>2.75</v>
      </c>
      <c r="Q114" s="83">
        <v>5.389219E-2</v>
      </c>
      <c r="R114" s="84" t="s">
        <v>296</v>
      </c>
      <c r="S114" s="84">
        <v>8.25</v>
      </c>
      <c r="T114" s="83">
        <v>2.35602E-2</v>
      </c>
      <c r="U114" s="84" t="s">
        <v>300</v>
      </c>
      <c r="V114" s="84">
        <v>10</v>
      </c>
      <c r="W114" s="83">
        <v>6.5693409999999994E-2</v>
      </c>
      <c r="X114" s="84" t="s">
        <v>300</v>
      </c>
      <c r="Y114" s="84">
        <v>5</v>
      </c>
      <c r="Z114" s="83">
        <v>1</v>
      </c>
      <c r="AA114" s="84" t="s">
        <v>300</v>
      </c>
      <c r="AB114" s="84">
        <v>5</v>
      </c>
      <c r="AC114" s="83">
        <v>0.98275862000000003</v>
      </c>
      <c r="AD114" s="84" t="s">
        <v>295</v>
      </c>
      <c r="AE114" s="84">
        <v>3.75</v>
      </c>
      <c r="AF114" s="85"/>
      <c r="AG114" s="84"/>
      <c r="AH114" s="84">
        <v>0</v>
      </c>
      <c r="AI114" s="86">
        <f t="shared" si="3"/>
        <v>34.75</v>
      </c>
      <c r="AJ114" s="86">
        <v>34.75</v>
      </c>
      <c r="AK114" s="87">
        <v>0.77222222222222225</v>
      </c>
      <c r="AL114" s="88">
        <f>ROUND('Scoring &amp; Payment'!G114*AK114/4,0)</f>
        <v>7251</v>
      </c>
      <c r="AM114" s="89">
        <f t="shared" si="4"/>
        <v>1.2698596166778748E-2</v>
      </c>
    </row>
    <row r="115" spans="1:39" x14ac:dyDescent="0.25">
      <c r="A115" s="90">
        <v>20280</v>
      </c>
      <c r="B115" s="91">
        <v>75316</v>
      </c>
      <c r="C115" s="92" t="s">
        <v>186</v>
      </c>
      <c r="D115" s="92" t="s">
        <v>60</v>
      </c>
      <c r="E115" s="93">
        <v>44470</v>
      </c>
      <c r="F115" s="93">
        <v>44834</v>
      </c>
      <c r="G115" s="94">
        <v>23756</v>
      </c>
      <c r="H115" s="95" t="s">
        <v>293</v>
      </c>
      <c r="I115" s="95" t="s">
        <v>293</v>
      </c>
      <c r="J115" s="95" t="s">
        <v>293</v>
      </c>
      <c r="K115" s="96" t="str">
        <f t="shared" si="2"/>
        <v>Y</v>
      </c>
      <c r="L115" s="97">
        <v>3.6298499999999998</v>
      </c>
      <c r="M115" s="98">
        <v>1</v>
      </c>
      <c r="N115" s="97">
        <v>3.6298499999999998</v>
      </c>
      <c r="O115" s="99" t="s">
        <v>296</v>
      </c>
      <c r="P115" s="99">
        <v>2.75</v>
      </c>
      <c r="Q115" s="98">
        <v>5.9405949999999999E-2</v>
      </c>
      <c r="R115" s="99" t="s">
        <v>296</v>
      </c>
      <c r="S115" s="99">
        <v>8.25</v>
      </c>
      <c r="T115" s="98">
        <v>7.8512419999999999E-2</v>
      </c>
      <c r="U115" s="99" t="s">
        <v>297</v>
      </c>
      <c r="V115" s="99">
        <v>3.5</v>
      </c>
      <c r="W115" s="98">
        <v>3.557312E-2</v>
      </c>
      <c r="X115" s="99" t="s">
        <v>300</v>
      </c>
      <c r="Y115" s="99">
        <v>5</v>
      </c>
      <c r="Z115" s="98">
        <v>0.8103448299999999</v>
      </c>
      <c r="AA115" s="99" t="s">
        <v>297</v>
      </c>
      <c r="AB115" s="99">
        <v>1.75</v>
      </c>
      <c r="AC115" s="98">
        <v>0.93670885999999998</v>
      </c>
      <c r="AD115" s="99" t="s">
        <v>297</v>
      </c>
      <c r="AE115" s="99">
        <v>1.75</v>
      </c>
      <c r="AF115" s="100"/>
      <c r="AG115" s="99"/>
      <c r="AH115" s="99">
        <v>0</v>
      </c>
      <c r="AI115" s="101">
        <f t="shared" si="3"/>
        <v>23</v>
      </c>
      <c r="AJ115" s="101">
        <v>23</v>
      </c>
      <c r="AK115" s="102">
        <v>0.51111111111111107</v>
      </c>
      <c r="AL115" s="103">
        <f>ROUND('Scoring &amp; Payment'!G115*AK115/4,0)</f>
        <v>3035</v>
      </c>
      <c r="AM115" s="104">
        <f t="shared" si="4"/>
        <v>5.3151619592019727E-3</v>
      </c>
    </row>
    <row r="116" spans="1:39" x14ac:dyDescent="0.25">
      <c r="A116" s="75">
        <v>20321</v>
      </c>
      <c r="B116" s="76">
        <v>75317</v>
      </c>
      <c r="C116" s="77" t="s">
        <v>187</v>
      </c>
      <c r="D116" s="77" t="s">
        <v>188</v>
      </c>
      <c r="E116" s="78">
        <v>44470</v>
      </c>
      <c r="F116" s="78">
        <v>44834</v>
      </c>
      <c r="G116" s="79">
        <v>23068</v>
      </c>
      <c r="H116" s="80" t="s">
        <v>293</v>
      </c>
      <c r="I116" s="80" t="s">
        <v>293</v>
      </c>
      <c r="J116" s="80" t="s">
        <v>293</v>
      </c>
      <c r="K116" s="81" t="str">
        <f t="shared" si="2"/>
        <v>Y</v>
      </c>
      <c r="L116" s="82">
        <v>4.1578799999999996</v>
      </c>
      <c r="M116" s="83">
        <v>1</v>
      </c>
      <c r="N116" s="82">
        <v>4.1578799999999996</v>
      </c>
      <c r="O116" s="84" t="s">
        <v>300</v>
      </c>
      <c r="P116" s="84">
        <v>5</v>
      </c>
      <c r="Q116" s="83">
        <v>3.3033010000000002E-2</v>
      </c>
      <c r="R116" s="84" t="s">
        <v>300</v>
      </c>
      <c r="S116" s="84">
        <v>15</v>
      </c>
      <c r="T116" s="83">
        <v>4.2622929999999996E-2</v>
      </c>
      <c r="U116" s="84" t="s">
        <v>300</v>
      </c>
      <c r="V116" s="84">
        <v>10</v>
      </c>
      <c r="W116" s="83">
        <v>0.12912089999999998</v>
      </c>
      <c r="X116" s="84" t="s">
        <v>296</v>
      </c>
      <c r="Y116" s="84">
        <v>2.75</v>
      </c>
      <c r="Z116" s="83">
        <v>0.90649351</v>
      </c>
      <c r="AA116" s="84" t="s">
        <v>296</v>
      </c>
      <c r="AB116" s="84">
        <v>2.75</v>
      </c>
      <c r="AC116" s="83">
        <v>0.83333332999999998</v>
      </c>
      <c r="AD116" s="84" t="s">
        <v>299</v>
      </c>
      <c r="AE116" s="84">
        <v>0.75</v>
      </c>
      <c r="AF116" s="85"/>
      <c r="AG116" s="84"/>
      <c r="AH116" s="84">
        <v>0</v>
      </c>
      <c r="AI116" s="86">
        <f t="shared" si="3"/>
        <v>36.25</v>
      </c>
      <c r="AJ116" s="86">
        <v>36.25</v>
      </c>
      <c r="AK116" s="87">
        <v>0.80555555555555558</v>
      </c>
      <c r="AL116" s="88">
        <f>ROUND('Scoring &amp; Payment'!G116*AK116/4,0)</f>
        <v>4646</v>
      </c>
      <c r="AM116" s="89">
        <f t="shared" si="4"/>
        <v>8.1364884555032504E-3</v>
      </c>
    </row>
    <row r="117" spans="1:39" x14ac:dyDescent="0.25">
      <c r="A117" s="90" t="s">
        <v>189</v>
      </c>
      <c r="B117" s="91">
        <v>75319</v>
      </c>
      <c r="C117" s="92" t="s">
        <v>190</v>
      </c>
      <c r="D117" s="92" t="s">
        <v>60</v>
      </c>
      <c r="E117" s="93">
        <v>44470</v>
      </c>
      <c r="F117" s="93">
        <v>44834</v>
      </c>
      <c r="G117" s="94">
        <v>34068</v>
      </c>
      <c r="H117" s="95" t="s">
        <v>293</v>
      </c>
      <c r="I117" s="95" t="s">
        <v>293</v>
      </c>
      <c r="J117" s="95" t="s">
        <v>294</v>
      </c>
      <c r="K117" s="96" t="str">
        <f t="shared" si="2"/>
        <v>N</v>
      </c>
      <c r="L117" s="97">
        <v>3.7713700000000001</v>
      </c>
      <c r="M117" s="98">
        <v>1</v>
      </c>
      <c r="N117" s="97">
        <v>3.7713700000000001</v>
      </c>
      <c r="O117" s="99" t="s">
        <v>301</v>
      </c>
      <c r="P117" s="99" t="s">
        <v>302</v>
      </c>
      <c r="Q117" s="98">
        <v>5.4794519999999999E-2</v>
      </c>
      <c r="R117" s="99" t="s">
        <v>301</v>
      </c>
      <c r="S117" s="99">
        <v>0</v>
      </c>
      <c r="T117" s="98">
        <v>4.6004860000000002E-2</v>
      </c>
      <c r="U117" s="99" t="s">
        <v>301</v>
      </c>
      <c r="V117" s="99">
        <v>0</v>
      </c>
      <c r="W117" s="98">
        <v>0.21609196</v>
      </c>
      <c r="X117" s="99" t="s">
        <v>301</v>
      </c>
      <c r="Y117" s="99">
        <v>0</v>
      </c>
      <c r="Z117" s="98">
        <v>0.59569892000000002</v>
      </c>
      <c r="AA117" s="99" t="s">
        <v>301</v>
      </c>
      <c r="AB117" s="99">
        <v>0</v>
      </c>
      <c r="AC117" s="98">
        <v>0.88135593000000001</v>
      </c>
      <c r="AD117" s="99" t="s">
        <v>301</v>
      </c>
      <c r="AE117" s="99">
        <v>0</v>
      </c>
      <c r="AF117" s="100"/>
      <c r="AG117" s="99"/>
      <c r="AH117" s="99">
        <v>0</v>
      </c>
      <c r="AI117" s="101">
        <f t="shared" si="3"/>
        <v>0</v>
      </c>
      <c r="AJ117" s="101">
        <v>0</v>
      </c>
      <c r="AK117" s="102">
        <v>0</v>
      </c>
      <c r="AL117" s="103">
        <f>ROUND('Scoring &amp; Payment'!G117*AK117/4,0)</f>
        <v>0</v>
      </c>
      <c r="AM117" s="104">
        <f t="shared" si="4"/>
        <v>0</v>
      </c>
    </row>
    <row r="118" spans="1:39" x14ac:dyDescent="0.25">
      <c r="A118" s="75">
        <v>20363</v>
      </c>
      <c r="B118" s="76">
        <v>75320</v>
      </c>
      <c r="C118" s="77" t="s">
        <v>191</v>
      </c>
      <c r="D118" s="77" t="s">
        <v>192</v>
      </c>
      <c r="E118" s="78">
        <v>44470</v>
      </c>
      <c r="F118" s="78">
        <v>44834</v>
      </c>
      <c r="G118" s="79">
        <v>29621</v>
      </c>
      <c r="H118" s="80" t="s">
        <v>293</v>
      </c>
      <c r="I118" s="80" t="s">
        <v>293</v>
      </c>
      <c r="J118" s="80" t="s">
        <v>293</v>
      </c>
      <c r="K118" s="81" t="str">
        <f t="shared" si="2"/>
        <v>Y</v>
      </c>
      <c r="L118" s="82">
        <v>3.5994799999999998</v>
      </c>
      <c r="M118" s="83">
        <v>1</v>
      </c>
      <c r="N118" s="82">
        <v>3.5994799999999998</v>
      </c>
      <c r="O118" s="84" t="s">
        <v>296</v>
      </c>
      <c r="P118" s="84">
        <v>2.75</v>
      </c>
      <c r="Q118" s="83">
        <v>8.0188659999999995E-2</v>
      </c>
      <c r="R118" s="84" t="s">
        <v>297</v>
      </c>
      <c r="S118" s="84">
        <v>5.25</v>
      </c>
      <c r="T118" s="83">
        <v>0.10334349</v>
      </c>
      <c r="U118" s="84" t="s">
        <v>299</v>
      </c>
      <c r="V118" s="84">
        <v>1.5</v>
      </c>
      <c r="W118" s="83">
        <v>0.18275862000000001</v>
      </c>
      <c r="X118" s="84" t="s">
        <v>297</v>
      </c>
      <c r="Y118" s="84">
        <v>1.75</v>
      </c>
      <c r="Z118" s="83">
        <v>0.82978720999999989</v>
      </c>
      <c r="AA118" s="84" t="s">
        <v>296</v>
      </c>
      <c r="AB118" s="84">
        <v>2.75</v>
      </c>
      <c r="AC118" s="83">
        <v>0.97</v>
      </c>
      <c r="AD118" s="84" t="s">
        <v>295</v>
      </c>
      <c r="AE118" s="84">
        <v>3.75</v>
      </c>
      <c r="AF118" s="85"/>
      <c r="AG118" s="84"/>
      <c r="AH118" s="84">
        <v>0</v>
      </c>
      <c r="AI118" s="86">
        <f t="shared" si="3"/>
        <v>17.75</v>
      </c>
      <c r="AJ118" s="86">
        <v>17.75</v>
      </c>
      <c r="AK118" s="87">
        <v>0.39444444444444443</v>
      </c>
      <c r="AL118" s="88">
        <f>ROUND('Scoring &amp; Payment'!G118*AK118/4,0)</f>
        <v>2921</v>
      </c>
      <c r="AM118" s="89">
        <f t="shared" si="4"/>
        <v>5.1155150190540241E-3</v>
      </c>
    </row>
    <row r="119" spans="1:39" x14ac:dyDescent="0.25">
      <c r="A119" s="90">
        <v>20397</v>
      </c>
      <c r="B119" s="91">
        <v>75321</v>
      </c>
      <c r="C119" s="92" t="s">
        <v>193</v>
      </c>
      <c r="D119" s="92" t="s">
        <v>58</v>
      </c>
      <c r="E119" s="93">
        <v>44470</v>
      </c>
      <c r="F119" s="93">
        <v>44834</v>
      </c>
      <c r="G119" s="94">
        <v>23288</v>
      </c>
      <c r="H119" s="95" t="s">
        <v>293</v>
      </c>
      <c r="I119" s="95" t="s">
        <v>293</v>
      </c>
      <c r="J119" s="95" t="s">
        <v>293</v>
      </c>
      <c r="K119" s="96" t="str">
        <f t="shared" si="2"/>
        <v>Y</v>
      </c>
      <c r="L119" s="97">
        <v>4.5426599999999997</v>
      </c>
      <c r="M119" s="98">
        <v>1</v>
      </c>
      <c r="N119" s="97">
        <v>4.5426599999999997</v>
      </c>
      <c r="O119" s="99" t="s">
        <v>300</v>
      </c>
      <c r="P119" s="99">
        <v>5</v>
      </c>
      <c r="Q119" s="98">
        <v>0.12345677999999999</v>
      </c>
      <c r="R119" s="99" t="s">
        <v>298</v>
      </c>
      <c r="S119" s="99">
        <v>0</v>
      </c>
      <c r="T119" s="98">
        <v>2.8571409999999998E-2</v>
      </c>
      <c r="U119" s="99" t="s">
        <v>300</v>
      </c>
      <c r="V119" s="99">
        <v>10</v>
      </c>
      <c r="W119" s="98">
        <v>0.13559321999999999</v>
      </c>
      <c r="X119" s="99" t="s">
        <v>296</v>
      </c>
      <c r="Y119" s="99">
        <v>2.75</v>
      </c>
      <c r="Z119" s="98">
        <v>0.92948717999999997</v>
      </c>
      <c r="AA119" s="99" t="s">
        <v>295</v>
      </c>
      <c r="AB119" s="99">
        <v>3.75</v>
      </c>
      <c r="AC119" s="98">
        <v>1</v>
      </c>
      <c r="AD119" s="99" t="s">
        <v>300</v>
      </c>
      <c r="AE119" s="99">
        <v>5</v>
      </c>
      <c r="AF119" s="100"/>
      <c r="AG119" s="99"/>
      <c r="AH119" s="99">
        <v>0</v>
      </c>
      <c r="AI119" s="101">
        <f t="shared" si="3"/>
        <v>26.5</v>
      </c>
      <c r="AJ119" s="101">
        <v>26.5</v>
      </c>
      <c r="AK119" s="102">
        <v>0.58888888888888891</v>
      </c>
      <c r="AL119" s="103">
        <f>ROUND('Scoring &amp; Payment'!G119*AK119/4,0)</f>
        <v>3429</v>
      </c>
      <c r="AM119" s="104">
        <f t="shared" si="4"/>
        <v>6.0051698049764625E-3</v>
      </c>
    </row>
    <row r="120" spans="1:39" x14ac:dyDescent="0.25">
      <c r="A120" s="75">
        <v>20488</v>
      </c>
      <c r="B120" s="76">
        <v>75323</v>
      </c>
      <c r="C120" s="77" t="s">
        <v>194</v>
      </c>
      <c r="D120" s="77" t="s">
        <v>76</v>
      </c>
      <c r="E120" s="78">
        <v>44470</v>
      </c>
      <c r="F120" s="78">
        <v>44834</v>
      </c>
      <c r="G120" s="79">
        <v>36345</v>
      </c>
      <c r="H120" s="80" t="s">
        <v>293</v>
      </c>
      <c r="I120" s="80" t="s">
        <v>293</v>
      </c>
      <c r="J120" s="80" t="s">
        <v>293</v>
      </c>
      <c r="K120" s="81" t="str">
        <f t="shared" si="2"/>
        <v>Y</v>
      </c>
      <c r="L120" s="82">
        <v>3.2290000000000001</v>
      </c>
      <c r="M120" s="83">
        <v>1</v>
      </c>
      <c r="N120" s="82">
        <v>3.2290000000000001</v>
      </c>
      <c r="O120" s="84" t="s">
        <v>297</v>
      </c>
      <c r="P120" s="84">
        <v>1.75</v>
      </c>
      <c r="Q120" s="83">
        <v>0.10109291000000001</v>
      </c>
      <c r="R120" s="84" t="s">
        <v>299</v>
      </c>
      <c r="S120" s="84">
        <v>2.25</v>
      </c>
      <c r="T120" s="83">
        <v>0.13624677999999998</v>
      </c>
      <c r="U120" s="84" t="s">
        <v>298</v>
      </c>
      <c r="V120" s="84">
        <v>0</v>
      </c>
      <c r="W120" s="83">
        <v>0.12439025000000001</v>
      </c>
      <c r="X120" s="84" t="s">
        <v>295</v>
      </c>
      <c r="Y120" s="84">
        <v>3.75</v>
      </c>
      <c r="Z120" s="83">
        <v>0.86199098000000007</v>
      </c>
      <c r="AA120" s="84" t="s">
        <v>296</v>
      </c>
      <c r="AB120" s="84">
        <v>2.75</v>
      </c>
      <c r="AC120" s="83">
        <v>0.66101695000000005</v>
      </c>
      <c r="AD120" s="84" t="s">
        <v>298</v>
      </c>
      <c r="AE120" s="84">
        <v>0</v>
      </c>
      <c r="AF120" s="85"/>
      <c r="AG120" s="84"/>
      <c r="AH120" s="84">
        <v>0</v>
      </c>
      <c r="AI120" s="86">
        <f t="shared" si="3"/>
        <v>10.5</v>
      </c>
      <c r="AJ120" s="86">
        <v>10.5</v>
      </c>
      <c r="AK120" s="87">
        <v>0.23333333333333334</v>
      </c>
      <c r="AL120" s="88">
        <f>ROUND('Scoring &amp; Payment'!G120*AK120/4,0)</f>
        <v>2120</v>
      </c>
      <c r="AM120" s="89">
        <f t="shared" si="4"/>
        <v>3.7127325711723827E-3</v>
      </c>
    </row>
    <row r="121" spans="1:39" x14ac:dyDescent="0.25">
      <c r="A121" s="90">
        <v>20503</v>
      </c>
      <c r="B121" s="91">
        <v>75324</v>
      </c>
      <c r="C121" s="92" t="s">
        <v>195</v>
      </c>
      <c r="D121" s="92" t="s">
        <v>60</v>
      </c>
      <c r="E121" s="93">
        <v>44470</v>
      </c>
      <c r="F121" s="93">
        <v>44834</v>
      </c>
      <c r="G121" s="94">
        <v>31048</v>
      </c>
      <c r="H121" s="95" t="s">
        <v>293</v>
      </c>
      <c r="I121" s="95" t="s">
        <v>293</v>
      </c>
      <c r="J121" s="95" t="s">
        <v>293</v>
      </c>
      <c r="K121" s="96" t="str">
        <f t="shared" si="2"/>
        <v>Y</v>
      </c>
      <c r="L121" s="97">
        <v>3.2471899999999998</v>
      </c>
      <c r="M121" s="98">
        <v>1</v>
      </c>
      <c r="N121" s="97">
        <v>3.2471899999999998</v>
      </c>
      <c r="O121" s="99" t="s">
        <v>297</v>
      </c>
      <c r="P121" s="99">
        <v>1.75</v>
      </c>
      <c r="Q121" s="98">
        <v>7.1174379999999995E-2</v>
      </c>
      <c r="R121" s="99" t="s">
        <v>297</v>
      </c>
      <c r="S121" s="99">
        <v>5.25</v>
      </c>
      <c r="T121" s="98">
        <v>5.7970999999999995E-3</v>
      </c>
      <c r="U121" s="99" t="s">
        <v>300</v>
      </c>
      <c r="V121" s="99">
        <v>10</v>
      </c>
      <c r="W121" s="98">
        <v>0.36285713999999997</v>
      </c>
      <c r="X121" s="99" t="s">
        <v>298</v>
      </c>
      <c r="Y121" s="99">
        <v>0</v>
      </c>
      <c r="Z121" s="98">
        <v>0.50632911000000003</v>
      </c>
      <c r="AA121" s="99" t="s">
        <v>298</v>
      </c>
      <c r="AB121" s="99">
        <v>0</v>
      </c>
      <c r="AC121" s="98">
        <v>0.97247705999999989</v>
      </c>
      <c r="AD121" s="99" t="s">
        <v>295</v>
      </c>
      <c r="AE121" s="99">
        <v>3.75</v>
      </c>
      <c r="AF121" s="100"/>
      <c r="AG121" s="99"/>
      <c r="AH121" s="99">
        <v>0</v>
      </c>
      <c r="AI121" s="101">
        <f t="shared" si="3"/>
        <v>20.75</v>
      </c>
      <c r="AJ121" s="101">
        <v>20.75</v>
      </c>
      <c r="AK121" s="102">
        <v>0.46111111111111114</v>
      </c>
      <c r="AL121" s="103">
        <f>ROUND('Scoring &amp; Payment'!G121*AK121/4,0)</f>
        <v>3579</v>
      </c>
      <c r="AM121" s="104">
        <f t="shared" si="4"/>
        <v>6.2678631472763953E-3</v>
      </c>
    </row>
    <row r="122" spans="1:39" x14ac:dyDescent="0.25">
      <c r="A122" s="75">
        <v>20511</v>
      </c>
      <c r="B122" s="76">
        <v>75325</v>
      </c>
      <c r="C122" s="77" t="s">
        <v>196</v>
      </c>
      <c r="D122" s="77" t="s">
        <v>58</v>
      </c>
      <c r="E122" s="78">
        <v>44470</v>
      </c>
      <c r="F122" s="78">
        <v>44834</v>
      </c>
      <c r="G122" s="79">
        <v>22365</v>
      </c>
      <c r="H122" s="80" t="s">
        <v>293</v>
      </c>
      <c r="I122" s="80" t="s">
        <v>293</v>
      </c>
      <c r="J122" s="80" t="s">
        <v>293</v>
      </c>
      <c r="K122" s="81" t="str">
        <f t="shared" si="2"/>
        <v>Y</v>
      </c>
      <c r="L122" s="82">
        <v>4.0518900000000002</v>
      </c>
      <c r="M122" s="83">
        <v>1</v>
      </c>
      <c r="N122" s="82">
        <v>4.0518900000000002</v>
      </c>
      <c r="O122" s="84" t="s">
        <v>300</v>
      </c>
      <c r="P122" s="84">
        <v>5</v>
      </c>
      <c r="Q122" s="83">
        <v>0.11842105999999999</v>
      </c>
      <c r="R122" s="84" t="s">
        <v>298</v>
      </c>
      <c r="S122" s="84">
        <v>0</v>
      </c>
      <c r="T122" s="83">
        <v>7.7922089999999999E-2</v>
      </c>
      <c r="U122" s="84" t="s">
        <v>297</v>
      </c>
      <c r="V122" s="84">
        <v>3.5</v>
      </c>
      <c r="W122" s="83">
        <v>0.10943396</v>
      </c>
      <c r="X122" s="84" t="s">
        <v>295</v>
      </c>
      <c r="Y122" s="84">
        <v>3.75</v>
      </c>
      <c r="Z122" s="83">
        <v>0.92553191000000001</v>
      </c>
      <c r="AA122" s="84" t="s">
        <v>296</v>
      </c>
      <c r="AB122" s="84">
        <v>2.75</v>
      </c>
      <c r="AC122" s="83">
        <v>0.90909091000000009</v>
      </c>
      <c r="AD122" s="84" t="s">
        <v>297</v>
      </c>
      <c r="AE122" s="84">
        <v>1.75</v>
      </c>
      <c r="AF122" s="85"/>
      <c r="AG122" s="84"/>
      <c r="AH122" s="84">
        <v>0</v>
      </c>
      <c r="AI122" s="86">
        <f t="shared" si="3"/>
        <v>16.75</v>
      </c>
      <c r="AJ122" s="86">
        <v>16.75</v>
      </c>
      <c r="AK122" s="87">
        <v>0.37222222222222223</v>
      </c>
      <c r="AL122" s="88">
        <f>ROUND('Scoring &amp; Payment'!G122*AK122/4,0)</f>
        <v>2081</v>
      </c>
      <c r="AM122" s="89">
        <f t="shared" si="4"/>
        <v>3.6444323021744005E-3</v>
      </c>
    </row>
    <row r="123" spans="1:39" x14ac:dyDescent="0.25">
      <c r="A123" s="90">
        <v>20529</v>
      </c>
      <c r="B123" s="91">
        <v>75326</v>
      </c>
      <c r="C123" s="92" t="s">
        <v>197</v>
      </c>
      <c r="D123" s="92" t="s">
        <v>60</v>
      </c>
      <c r="E123" s="93">
        <v>44470</v>
      </c>
      <c r="F123" s="93">
        <v>44834</v>
      </c>
      <c r="G123" s="94">
        <v>37890</v>
      </c>
      <c r="H123" s="95" t="s">
        <v>293</v>
      </c>
      <c r="I123" s="95" t="s">
        <v>293</v>
      </c>
      <c r="J123" s="95" t="s">
        <v>293</v>
      </c>
      <c r="K123" s="96" t="str">
        <f t="shared" si="2"/>
        <v>Y</v>
      </c>
      <c r="L123" s="97">
        <v>2.7841499999999999</v>
      </c>
      <c r="M123" s="98">
        <v>1</v>
      </c>
      <c r="N123" s="97">
        <v>2.7841499999999999</v>
      </c>
      <c r="O123" s="99" t="s">
        <v>298</v>
      </c>
      <c r="P123" s="99">
        <v>0</v>
      </c>
      <c r="Q123" s="98">
        <v>3.6423860000000002E-2</v>
      </c>
      <c r="R123" s="99" t="s">
        <v>300</v>
      </c>
      <c r="S123" s="99">
        <v>15</v>
      </c>
      <c r="T123" s="98">
        <v>7.3809529999999998E-2</v>
      </c>
      <c r="U123" s="99" t="s">
        <v>296</v>
      </c>
      <c r="V123" s="99">
        <v>5.5</v>
      </c>
      <c r="W123" s="98">
        <v>0.14410480000000001</v>
      </c>
      <c r="X123" s="99" t="s">
        <v>296</v>
      </c>
      <c r="Y123" s="99">
        <v>2.75</v>
      </c>
      <c r="Z123" s="98">
        <v>0.68277310999999996</v>
      </c>
      <c r="AA123" s="99" t="s">
        <v>299</v>
      </c>
      <c r="AB123" s="99">
        <v>0.75</v>
      </c>
      <c r="AC123" s="98">
        <v>0.78985506999999999</v>
      </c>
      <c r="AD123" s="99" t="s">
        <v>298</v>
      </c>
      <c r="AE123" s="99">
        <v>0</v>
      </c>
      <c r="AF123" s="100"/>
      <c r="AG123" s="99"/>
      <c r="AH123" s="99">
        <v>0</v>
      </c>
      <c r="AI123" s="101">
        <f t="shared" si="3"/>
        <v>24</v>
      </c>
      <c r="AJ123" s="101">
        <v>24</v>
      </c>
      <c r="AK123" s="102">
        <v>0.53333333333333333</v>
      </c>
      <c r="AL123" s="103">
        <f>ROUND('Scoring &amp; Payment'!G123*AK123/4,0)</f>
        <v>5052</v>
      </c>
      <c r="AM123" s="104">
        <f t="shared" si="4"/>
        <v>8.8475117686617356E-3</v>
      </c>
    </row>
    <row r="124" spans="1:39" x14ac:dyDescent="0.25">
      <c r="A124" s="75">
        <v>10637</v>
      </c>
      <c r="B124" s="76">
        <v>75327</v>
      </c>
      <c r="C124" s="77" t="s">
        <v>198</v>
      </c>
      <c r="D124" s="77" t="s">
        <v>63</v>
      </c>
      <c r="E124" s="78">
        <v>44470</v>
      </c>
      <c r="F124" s="78">
        <v>44834</v>
      </c>
      <c r="G124" s="79">
        <v>7180</v>
      </c>
      <c r="H124" s="80" t="s">
        <v>293</v>
      </c>
      <c r="I124" s="80" t="s">
        <v>293</v>
      </c>
      <c r="J124" s="80" t="s">
        <v>293</v>
      </c>
      <c r="K124" s="81" t="str">
        <f t="shared" si="2"/>
        <v>Y</v>
      </c>
      <c r="L124" s="82">
        <v>2.8367900000000001</v>
      </c>
      <c r="M124" s="83">
        <v>1</v>
      </c>
      <c r="N124" s="82">
        <v>2.8367900000000001</v>
      </c>
      <c r="O124" s="84" t="s">
        <v>298</v>
      </c>
      <c r="P124" s="84">
        <v>0</v>
      </c>
      <c r="Q124" s="83">
        <v>3.94737E-2</v>
      </c>
      <c r="R124" s="84" t="s">
        <v>300</v>
      </c>
      <c r="S124" s="84">
        <v>15</v>
      </c>
      <c r="T124" s="83">
        <v>8.3333320000000002E-2</v>
      </c>
      <c r="U124" s="84" t="s">
        <v>297</v>
      </c>
      <c r="V124" s="84">
        <v>3.5</v>
      </c>
      <c r="W124" s="83">
        <v>0.12800001</v>
      </c>
      <c r="X124" s="84" t="s">
        <v>295</v>
      </c>
      <c r="Y124" s="84">
        <v>3.75</v>
      </c>
      <c r="Z124" s="83">
        <v>0.97674419000000001</v>
      </c>
      <c r="AA124" s="84" t="s">
        <v>295</v>
      </c>
      <c r="AB124" s="84">
        <v>3.75</v>
      </c>
      <c r="AC124" s="83">
        <v>0.89473684000000009</v>
      </c>
      <c r="AD124" s="84" t="s">
        <v>297</v>
      </c>
      <c r="AE124" s="84">
        <v>1.75</v>
      </c>
      <c r="AF124" s="85"/>
      <c r="AG124" s="84"/>
      <c r="AH124" s="84">
        <v>0</v>
      </c>
      <c r="AI124" s="86">
        <f t="shared" si="3"/>
        <v>27.75</v>
      </c>
      <c r="AJ124" s="86">
        <v>27.75</v>
      </c>
      <c r="AK124" s="87">
        <v>0.6166666666666667</v>
      </c>
      <c r="AL124" s="88">
        <f>ROUND('Scoring &amp; Payment'!G124*AK124/4,0)</f>
        <v>1107</v>
      </c>
      <c r="AM124" s="89">
        <f t="shared" si="4"/>
        <v>1.9386768661735037E-3</v>
      </c>
    </row>
    <row r="125" spans="1:39" x14ac:dyDescent="0.25">
      <c r="A125" s="90">
        <v>20561</v>
      </c>
      <c r="B125" s="91">
        <v>75329</v>
      </c>
      <c r="C125" s="92" t="s">
        <v>199</v>
      </c>
      <c r="D125" s="92" t="s">
        <v>58</v>
      </c>
      <c r="E125" s="93">
        <v>44470</v>
      </c>
      <c r="F125" s="93">
        <v>44834</v>
      </c>
      <c r="G125" s="94">
        <v>30360</v>
      </c>
      <c r="H125" s="95" t="s">
        <v>293</v>
      </c>
      <c r="I125" s="95" t="s">
        <v>293</v>
      </c>
      <c r="J125" s="95" t="s">
        <v>293</v>
      </c>
      <c r="K125" s="96" t="str">
        <f t="shared" si="2"/>
        <v>Y</v>
      </c>
      <c r="L125" s="97">
        <v>3.5258799999999999</v>
      </c>
      <c r="M125" s="98">
        <v>1</v>
      </c>
      <c r="N125" s="97">
        <v>3.5258799999999999</v>
      </c>
      <c r="O125" s="99" t="s">
        <v>296</v>
      </c>
      <c r="P125" s="99">
        <v>2.75</v>
      </c>
      <c r="Q125" s="98">
        <v>3.3149150000000002E-2</v>
      </c>
      <c r="R125" s="99" t="s">
        <v>300</v>
      </c>
      <c r="S125" s="99">
        <v>15</v>
      </c>
      <c r="T125" s="98">
        <v>8.0645179999999997E-2</v>
      </c>
      <c r="U125" s="99" t="s">
        <v>297</v>
      </c>
      <c r="V125" s="99">
        <v>3.5</v>
      </c>
      <c r="W125" s="98">
        <v>0.18205802999999998</v>
      </c>
      <c r="X125" s="99" t="s">
        <v>297</v>
      </c>
      <c r="Y125" s="99">
        <v>1.75</v>
      </c>
      <c r="Z125" s="98">
        <v>1</v>
      </c>
      <c r="AA125" s="99" t="s">
        <v>300</v>
      </c>
      <c r="AB125" s="99">
        <v>5</v>
      </c>
      <c r="AC125" s="98">
        <v>1</v>
      </c>
      <c r="AD125" s="99" t="s">
        <v>300</v>
      </c>
      <c r="AE125" s="99">
        <v>5</v>
      </c>
      <c r="AF125" s="100"/>
      <c r="AG125" s="99"/>
      <c r="AH125" s="99">
        <v>0</v>
      </c>
      <c r="AI125" s="101">
        <f t="shared" si="3"/>
        <v>33</v>
      </c>
      <c r="AJ125" s="101">
        <v>33</v>
      </c>
      <c r="AK125" s="102">
        <v>0.73333333333333328</v>
      </c>
      <c r="AL125" s="103">
        <f>ROUND('Scoring &amp; Payment'!G125*AK125/4,0)</f>
        <v>5566</v>
      </c>
      <c r="AM125" s="104">
        <f t="shared" si="4"/>
        <v>9.7476742882761716E-3</v>
      </c>
    </row>
    <row r="126" spans="1:39" x14ac:dyDescent="0.25">
      <c r="A126" s="75">
        <v>6080</v>
      </c>
      <c r="B126" s="76">
        <v>75330</v>
      </c>
      <c r="C126" s="77" t="s">
        <v>200</v>
      </c>
      <c r="D126" s="77" t="s">
        <v>76</v>
      </c>
      <c r="E126" s="78">
        <v>44470</v>
      </c>
      <c r="F126" s="78">
        <v>44834</v>
      </c>
      <c r="G126" s="79">
        <v>28031</v>
      </c>
      <c r="H126" s="80" t="s">
        <v>293</v>
      </c>
      <c r="I126" s="80" t="s">
        <v>293</v>
      </c>
      <c r="J126" s="80" t="s">
        <v>293</v>
      </c>
      <c r="K126" s="81" t="str">
        <f t="shared" si="2"/>
        <v>Y</v>
      </c>
      <c r="L126" s="82">
        <v>3.2157</v>
      </c>
      <c r="M126" s="83">
        <v>1</v>
      </c>
      <c r="N126" s="82">
        <v>3.2157</v>
      </c>
      <c r="O126" s="84" t="s">
        <v>297</v>
      </c>
      <c r="P126" s="84">
        <v>1.75</v>
      </c>
      <c r="Q126" s="83">
        <v>5.6478420000000001E-2</v>
      </c>
      <c r="R126" s="84" t="s">
        <v>296</v>
      </c>
      <c r="S126" s="84">
        <v>8.25</v>
      </c>
      <c r="T126" s="83">
        <v>9.9071190000000003E-2</v>
      </c>
      <c r="U126" s="84" t="s">
        <v>299</v>
      </c>
      <c r="V126" s="84">
        <v>1.5</v>
      </c>
      <c r="W126" s="83">
        <v>0.19104479000000002</v>
      </c>
      <c r="X126" s="84" t="s">
        <v>297</v>
      </c>
      <c r="Y126" s="84">
        <v>1.75</v>
      </c>
      <c r="Z126" s="83">
        <v>0.67828421999999999</v>
      </c>
      <c r="AA126" s="84" t="s">
        <v>299</v>
      </c>
      <c r="AB126" s="84">
        <v>0.75</v>
      </c>
      <c r="AC126" s="83">
        <v>0.82608695999999993</v>
      </c>
      <c r="AD126" s="84" t="s">
        <v>299</v>
      </c>
      <c r="AE126" s="84">
        <v>0.75</v>
      </c>
      <c r="AF126" s="85"/>
      <c r="AG126" s="84"/>
      <c r="AH126" s="84">
        <v>0</v>
      </c>
      <c r="AI126" s="86">
        <f t="shared" si="3"/>
        <v>14.75</v>
      </c>
      <c r="AJ126" s="86">
        <v>14.75</v>
      </c>
      <c r="AK126" s="87">
        <v>0.32777777777777778</v>
      </c>
      <c r="AL126" s="88">
        <f>ROUND('Scoring &amp; Payment'!G126*AK126/4,0)</f>
        <v>2297</v>
      </c>
      <c r="AM126" s="89">
        <f t="shared" si="4"/>
        <v>4.0227107150863032E-3</v>
      </c>
    </row>
    <row r="127" spans="1:39" x14ac:dyDescent="0.25">
      <c r="A127" s="90">
        <v>20553</v>
      </c>
      <c r="B127" s="91">
        <v>75331</v>
      </c>
      <c r="C127" s="92" t="s">
        <v>201</v>
      </c>
      <c r="D127" s="92" t="s">
        <v>56</v>
      </c>
      <c r="E127" s="93">
        <v>44470</v>
      </c>
      <c r="F127" s="93">
        <v>44834</v>
      </c>
      <c r="G127" s="94">
        <v>21188</v>
      </c>
      <c r="H127" s="95" t="s">
        <v>293</v>
      </c>
      <c r="I127" s="95" t="s">
        <v>293</v>
      </c>
      <c r="J127" s="95" t="s">
        <v>293</v>
      </c>
      <c r="K127" s="96" t="str">
        <f t="shared" si="2"/>
        <v>Y</v>
      </c>
      <c r="L127" s="97">
        <v>3.3222100000000001</v>
      </c>
      <c r="M127" s="98">
        <v>1</v>
      </c>
      <c r="N127" s="97">
        <v>3.3222100000000001</v>
      </c>
      <c r="O127" s="99" t="s">
        <v>297</v>
      </c>
      <c r="P127" s="99">
        <v>1.75</v>
      </c>
      <c r="Q127" s="98">
        <v>0.10362695000000001</v>
      </c>
      <c r="R127" s="99" t="s">
        <v>299</v>
      </c>
      <c r="S127" s="99">
        <v>2.25</v>
      </c>
      <c r="T127" s="98">
        <v>5.0632940000000001E-2</v>
      </c>
      <c r="U127" s="99" t="s">
        <v>295</v>
      </c>
      <c r="V127" s="99">
        <v>7.5</v>
      </c>
      <c r="W127" s="98">
        <v>0.10588233000000001</v>
      </c>
      <c r="X127" s="99" t="s">
        <v>295</v>
      </c>
      <c r="Y127" s="99">
        <v>3.75</v>
      </c>
      <c r="Z127" s="98">
        <v>0.97058823000000005</v>
      </c>
      <c r="AA127" s="99" t="s">
        <v>295</v>
      </c>
      <c r="AB127" s="99">
        <v>3.75</v>
      </c>
      <c r="AC127" s="98">
        <v>0.97058823999999999</v>
      </c>
      <c r="AD127" s="99" t="s">
        <v>295</v>
      </c>
      <c r="AE127" s="99">
        <v>3.75</v>
      </c>
      <c r="AF127" s="100"/>
      <c r="AG127" s="99"/>
      <c r="AH127" s="99">
        <v>0</v>
      </c>
      <c r="AI127" s="101">
        <f t="shared" si="3"/>
        <v>22.75</v>
      </c>
      <c r="AJ127" s="101">
        <v>22.75</v>
      </c>
      <c r="AK127" s="102">
        <v>0.50555555555555554</v>
      </c>
      <c r="AL127" s="103">
        <f>ROUND('Scoring &amp; Payment'!G127*AK127/4,0)</f>
        <v>2678</v>
      </c>
      <c r="AM127" s="104">
        <f t="shared" si="4"/>
        <v>4.6899518045281328E-3</v>
      </c>
    </row>
    <row r="128" spans="1:39" x14ac:dyDescent="0.25">
      <c r="A128" s="75">
        <v>10702</v>
      </c>
      <c r="B128" s="76">
        <v>75332</v>
      </c>
      <c r="C128" s="77" t="s">
        <v>202</v>
      </c>
      <c r="D128" s="77" t="s">
        <v>60</v>
      </c>
      <c r="E128" s="78">
        <v>44470</v>
      </c>
      <c r="F128" s="78">
        <v>44834</v>
      </c>
      <c r="G128" s="79">
        <v>38054</v>
      </c>
      <c r="H128" s="80" t="s">
        <v>293</v>
      </c>
      <c r="I128" s="80" t="s">
        <v>293</v>
      </c>
      <c r="J128" s="80" t="s">
        <v>294</v>
      </c>
      <c r="K128" s="81" t="str">
        <f t="shared" si="2"/>
        <v>N</v>
      </c>
      <c r="L128" s="82">
        <v>2.9604900000000001</v>
      </c>
      <c r="M128" s="83">
        <v>1</v>
      </c>
      <c r="N128" s="82">
        <v>2.9604900000000001</v>
      </c>
      <c r="O128" s="84" t="s">
        <v>301</v>
      </c>
      <c r="P128" s="84" t="s">
        <v>302</v>
      </c>
      <c r="Q128" s="83">
        <v>0.12307689999999999</v>
      </c>
      <c r="R128" s="84" t="s">
        <v>301</v>
      </c>
      <c r="S128" s="84">
        <v>0</v>
      </c>
      <c r="T128" s="83">
        <v>8.5365850000000007E-2</v>
      </c>
      <c r="U128" s="84" t="s">
        <v>301</v>
      </c>
      <c r="V128" s="84">
        <v>0</v>
      </c>
      <c r="W128" s="83">
        <v>0.17685589000000002</v>
      </c>
      <c r="X128" s="84" t="s">
        <v>301</v>
      </c>
      <c r="Y128" s="84">
        <v>0</v>
      </c>
      <c r="Z128" s="83">
        <v>0.88322716000000001</v>
      </c>
      <c r="AA128" s="84" t="s">
        <v>301</v>
      </c>
      <c r="AB128" s="84">
        <v>0</v>
      </c>
      <c r="AC128" s="83">
        <v>0.79545455000000009</v>
      </c>
      <c r="AD128" s="84" t="s">
        <v>301</v>
      </c>
      <c r="AE128" s="84">
        <v>0</v>
      </c>
      <c r="AF128" s="85"/>
      <c r="AG128" s="84"/>
      <c r="AH128" s="84">
        <v>0</v>
      </c>
      <c r="AI128" s="86">
        <f t="shared" si="3"/>
        <v>0</v>
      </c>
      <c r="AJ128" s="86">
        <v>0</v>
      </c>
      <c r="AK128" s="87">
        <v>0</v>
      </c>
      <c r="AL128" s="88">
        <f>ROUND('Scoring &amp; Payment'!G128*AK128/4,0)</f>
        <v>0</v>
      </c>
      <c r="AM128" s="89">
        <f t="shared" si="4"/>
        <v>0</v>
      </c>
    </row>
    <row r="129" spans="1:39" x14ac:dyDescent="0.25">
      <c r="A129" s="90">
        <v>8417</v>
      </c>
      <c r="B129" s="91">
        <v>75333</v>
      </c>
      <c r="C129" s="92" t="s">
        <v>203</v>
      </c>
      <c r="D129" s="92" t="s">
        <v>58</v>
      </c>
      <c r="E129" s="93">
        <v>44769</v>
      </c>
      <c r="F129" s="93">
        <v>44834</v>
      </c>
      <c r="G129" s="94">
        <v>21917</v>
      </c>
      <c r="H129" s="95" t="s">
        <v>293</v>
      </c>
      <c r="I129" s="95" t="s">
        <v>293</v>
      </c>
      <c r="J129" s="95" t="s">
        <v>293</v>
      </c>
      <c r="K129" s="96" t="str">
        <f t="shared" si="2"/>
        <v>Y</v>
      </c>
      <c r="L129" s="97">
        <v>3.63645</v>
      </c>
      <c r="M129" s="98">
        <v>1</v>
      </c>
      <c r="N129" s="97">
        <v>3.63645</v>
      </c>
      <c r="O129" s="99" t="s">
        <v>295</v>
      </c>
      <c r="P129" s="99">
        <v>3.75</v>
      </c>
      <c r="Q129" s="98">
        <v>4.1984719999999996E-2</v>
      </c>
      <c r="R129" s="99" t="s">
        <v>295</v>
      </c>
      <c r="S129" s="99">
        <v>11.25</v>
      </c>
      <c r="T129" s="98">
        <v>4.5454540000000002E-2</v>
      </c>
      <c r="U129" s="99" t="s">
        <v>295</v>
      </c>
      <c r="V129" s="99">
        <v>7.5</v>
      </c>
      <c r="W129" s="98">
        <v>8.734937999999999E-2</v>
      </c>
      <c r="X129" s="99" t="s">
        <v>300</v>
      </c>
      <c r="Y129" s="99">
        <v>5</v>
      </c>
      <c r="Z129" s="98">
        <v>0.91964282999999991</v>
      </c>
      <c r="AA129" s="99" t="s">
        <v>296</v>
      </c>
      <c r="AB129" s="99">
        <v>2.75</v>
      </c>
      <c r="AC129" s="98">
        <v>0.98823528999999999</v>
      </c>
      <c r="AD129" s="99" t="s">
        <v>300</v>
      </c>
      <c r="AE129" s="99">
        <v>5</v>
      </c>
      <c r="AF129" s="100"/>
      <c r="AG129" s="99"/>
      <c r="AH129" s="99">
        <v>0</v>
      </c>
      <c r="AI129" s="101">
        <f t="shared" si="3"/>
        <v>35.25</v>
      </c>
      <c r="AJ129" s="101">
        <v>35.25</v>
      </c>
      <c r="AK129" s="102">
        <v>0.78333333333333333</v>
      </c>
      <c r="AL129" s="103">
        <f>ROUND('Scoring &amp; Payment'!G129*AK129/4,0)</f>
        <v>4292</v>
      </c>
      <c r="AM129" s="104">
        <f t="shared" si="4"/>
        <v>7.5165321676754094E-3</v>
      </c>
    </row>
    <row r="130" spans="1:39" x14ac:dyDescent="0.25">
      <c r="A130" s="75">
        <v>9910</v>
      </c>
      <c r="B130" s="76">
        <v>75334</v>
      </c>
      <c r="C130" s="77" t="s">
        <v>204</v>
      </c>
      <c r="D130" s="77" t="s">
        <v>58</v>
      </c>
      <c r="E130" s="78">
        <v>44769</v>
      </c>
      <c r="F130" s="78">
        <v>44834</v>
      </c>
      <c r="G130" s="79">
        <v>25428</v>
      </c>
      <c r="H130" s="80" t="s">
        <v>293</v>
      </c>
      <c r="I130" s="80" t="s">
        <v>293</v>
      </c>
      <c r="J130" s="80" t="s">
        <v>293</v>
      </c>
      <c r="K130" s="81" t="str">
        <f t="shared" si="2"/>
        <v>Y</v>
      </c>
      <c r="L130" s="82">
        <v>3.8072699999999999</v>
      </c>
      <c r="M130" s="83">
        <v>1</v>
      </c>
      <c r="N130" s="82">
        <v>3.8072699999999999</v>
      </c>
      <c r="O130" s="84" t="s">
        <v>295</v>
      </c>
      <c r="P130" s="84">
        <v>3.75</v>
      </c>
      <c r="Q130" s="83">
        <v>3.1999979999999997E-2</v>
      </c>
      <c r="R130" s="84" t="s">
        <v>300</v>
      </c>
      <c r="S130" s="84">
        <v>15</v>
      </c>
      <c r="T130" s="83">
        <v>4.9107159999999997E-2</v>
      </c>
      <c r="U130" s="84" t="s">
        <v>295</v>
      </c>
      <c r="V130" s="84">
        <v>7.5</v>
      </c>
      <c r="W130" s="83">
        <v>0.19749217000000002</v>
      </c>
      <c r="X130" s="84" t="s">
        <v>297</v>
      </c>
      <c r="Y130" s="84">
        <v>1.75</v>
      </c>
      <c r="Z130" s="83">
        <v>0.96656538000000003</v>
      </c>
      <c r="AA130" s="84" t="s">
        <v>295</v>
      </c>
      <c r="AB130" s="84">
        <v>3.75</v>
      </c>
      <c r="AC130" s="83">
        <v>0.98850575000000007</v>
      </c>
      <c r="AD130" s="84" t="s">
        <v>300</v>
      </c>
      <c r="AE130" s="84">
        <v>5</v>
      </c>
      <c r="AF130" s="85"/>
      <c r="AG130" s="84"/>
      <c r="AH130" s="84">
        <v>0</v>
      </c>
      <c r="AI130" s="86">
        <f t="shared" si="3"/>
        <v>36.75</v>
      </c>
      <c r="AJ130" s="86">
        <v>36.75</v>
      </c>
      <c r="AK130" s="87">
        <v>0.81666666666666665</v>
      </c>
      <c r="AL130" s="88">
        <f>ROUND('Scoring &amp; Payment'!G130*AK130/4,0)</f>
        <v>5192</v>
      </c>
      <c r="AM130" s="89">
        <f t="shared" si="4"/>
        <v>9.0926922214750062E-3</v>
      </c>
    </row>
    <row r="131" spans="1:39" x14ac:dyDescent="0.25">
      <c r="A131" s="90">
        <v>6221</v>
      </c>
      <c r="B131" s="91">
        <v>75335</v>
      </c>
      <c r="C131" s="92" t="s">
        <v>205</v>
      </c>
      <c r="D131" s="92" t="s">
        <v>58</v>
      </c>
      <c r="E131" s="93">
        <v>44470</v>
      </c>
      <c r="F131" s="93">
        <v>44834</v>
      </c>
      <c r="G131" s="94">
        <v>9840</v>
      </c>
      <c r="H131" s="95" t="s">
        <v>293</v>
      </c>
      <c r="I131" s="95" t="s">
        <v>293</v>
      </c>
      <c r="J131" s="95" t="s">
        <v>293</v>
      </c>
      <c r="K131" s="96" t="str">
        <f t="shared" si="2"/>
        <v>Y</v>
      </c>
      <c r="L131" s="97">
        <v>3.92807</v>
      </c>
      <c r="M131" s="98">
        <v>1</v>
      </c>
      <c r="N131" s="97">
        <v>3.92807</v>
      </c>
      <c r="O131" s="99" t="s">
        <v>295</v>
      </c>
      <c r="P131" s="99">
        <v>3.75</v>
      </c>
      <c r="Q131" s="98">
        <v>0.11363635999999999</v>
      </c>
      <c r="R131" s="99" t="s">
        <v>298</v>
      </c>
      <c r="S131" s="99">
        <v>0</v>
      </c>
      <c r="T131" s="98">
        <v>0</v>
      </c>
      <c r="U131" s="99" t="s">
        <v>300</v>
      </c>
      <c r="V131" s="99">
        <v>10</v>
      </c>
      <c r="W131" s="98">
        <v>0.12658227999999999</v>
      </c>
      <c r="X131" s="99" t="s">
        <v>295</v>
      </c>
      <c r="Y131" s="99">
        <v>3.75</v>
      </c>
      <c r="Z131" s="98">
        <v>0.97500001000000003</v>
      </c>
      <c r="AA131" s="99" t="s">
        <v>295</v>
      </c>
      <c r="AB131" s="99">
        <v>3.75</v>
      </c>
      <c r="AC131" s="98">
        <v>1</v>
      </c>
      <c r="AD131" s="99" t="s">
        <v>300</v>
      </c>
      <c r="AE131" s="99">
        <v>5</v>
      </c>
      <c r="AF131" s="100"/>
      <c r="AG131" s="99"/>
      <c r="AH131" s="99">
        <v>0</v>
      </c>
      <c r="AI131" s="101">
        <f t="shared" si="3"/>
        <v>26.25</v>
      </c>
      <c r="AJ131" s="101">
        <v>26.25</v>
      </c>
      <c r="AK131" s="102">
        <v>0.58333333333333337</v>
      </c>
      <c r="AL131" s="103">
        <f>ROUND('Scoring &amp; Payment'!G131*AK131/4,0)</f>
        <v>1435</v>
      </c>
      <c r="AM131" s="104">
        <f t="shared" si="4"/>
        <v>2.5130996413360233E-3</v>
      </c>
    </row>
    <row r="132" spans="1:39" x14ac:dyDescent="0.25">
      <c r="A132" s="75">
        <v>20602</v>
      </c>
      <c r="B132" s="76">
        <v>75336</v>
      </c>
      <c r="C132" s="77" t="s">
        <v>206</v>
      </c>
      <c r="D132" s="77" t="s">
        <v>207</v>
      </c>
      <c r="E132" s="78">
        <v>44470</v>
      </c>
      <c r="F132" s="78">
        <v>44834</v>
      </c>
      <c r="G132" s="79">
        <v>23592</v>
      </c>
      <c r="H132" s="80" t="s">
        <v>293</v>
      </c>
      <c r="I132" s="80" t="s">
        <v>293</v>
      </c>
      <c r="J132" s="80" t="s">
        <v>293</v>
      </c>
      <c r="K132" s="81" t="str">
        <f t="shared" si="2"/>
        <v>Y</v>
      </c>
      <c r="L132" s="82">
        <v>4.2600100000000003</v>
      </c>
      <c r="M132" s="83">
        <v>1</v>
      </c>
      <c r="N132" s="82">
        <v>4.2600100000000003</v>
      </c>
      <c r="O132" s="84" t="s">
        <v>300</v>
      </c>
      <c r="P132" s="84">
        <v>5</v>
      </c>
      <c r="Q132" s="83">
        <v>1.6949140000000001E-2</v>
      </c>
      <c r="R132" s="84" t="s">
        <v>300</v>
      </c>
      <c r="S132" s="84">
        <v>15</v>
      </c>
      <c r="T132" s="83">
        <v>4.3189349999999994E-2</v>
      </c>
      <c r="U132" s="84" t="s">
        <v>300</v>
      </c>
      <c r="V132" s="84">
        <v>10</v>
      </c>
      <c r="W132" s="83">
        <v>7.356950000000001E-2</v>
      </c>
      <c r="X132" s="84" t="s">
        <v>300</v>
      </c>
      <c r="Y132" s="84">
        <v>5</v>
      </c>
      <c r="Z132" s="83">
        <v>0.88654352000000003</v>
      </c>
      <c r="AA132" s="84" t="s">
        <v>296</v>
      </c>
      <c r="AB132" s="84">
        <v>2.75</v>
      </c>
      <c r="AC132" s="83">
        <v>0.98019802</v>
      </c>
      <c r="AD132" s="84" t="s">
        <v>295</v>
      </c>
      <c r="AE132" s="84">
        <v>3.75</v>
      </c>
      <c r="AF132" s="85"/>
      <c r="AG132" s="84"/>
      <c r="AH132" s="84">
        <v>0</v>
      </c>
      <c r="AI132" s="86">
        <f t="shared" si="3"/>
        <v>41.5</v>
      </c>
      <c r="AJ132" s="86">
        <v>41.5</v>
      </c>
      <c r="AK132" s="87">
        <v>0.92222222222222228</v>
      </c>
      <c r="AL132" s="88">
        <f>ROUND('Scoring &amp; Payment'!G132*AK132/4,0)</f>
        <v>5439</v>
      </c>
      <c r="AM132" s="89">
        <f t="shared" si="4"/>
        <v>9.5252605917955611E-3</v>
      </c>
    </row>
    <row r="133" spans="1:39" x14ac:dyDescent="0.25">
      <c r="A133" s="90">
        <v>10660</v>
      </c>
      <c r="B133" s="91">
        <v>75337</v>
      </c>
      <c r="C133" s="92" t="s">
        <v>208</v>
      </c>
      <c r="D133" s="92" t="s">
        <v>145</v>
      </c>
      <c r="E133" s="93">
        <v>44470</v>
      </c>
      <c r="F133" s="93">
        <v>44834</v>
      </c>
      <c r="G133" s="94">
        <v>46328</v>
      </c>
      <c r="H133" s="95" t="s">
        <v>293</v>
      </c>
      <c r="I133" s="95" t="s">
        <v>293</v>
      </c>
      <c r="J133" s="95" t="s">
        <v>294</v>
      </c>
      <c r="K133" s="96" t="str">
        <f t="shared" si="2"/>
        <v>N</v>
      </c>
      <c r="L133" s="97">
        <v>3.3795299999999999</v>
      </c>
      <c r="M133" s="98">
        <v>1</v>
      </c>
      <c r="N133" s="97">
        <v>3.3795299999999999</v>
      </c>
      <c r="O133" s="99" t="s">
        <v>301</v>
      </c>
      <c r="P133" s="99" t="s">
        <v>302</v>
      </c>
      <c r="Q133" s="98">
        <v>7.0967749999999996E-2</v>
      </c>
      <c r="R133" s="99" t="s">
        <v>301</v>
      </c>
      <c r="S133" s="99">
        <v>0</v>
      </c>
      <c r="T133" s="98">
        <v>5.1080560000000004E-2</v>
      </c>
      <c r="U133" s="99" t="s">
        <v>301</v>
      </c>
      <c r="V133" s="99">
        <v>0</v>
      </c>
      <c r="W133" s="98">
        <v>0.10047848999999999</v>
      </c>
      <c r="X133" s="99" t="s">
        <v>301</v>
      </c>
      <c r="Y133" s="99">
        <v>0</v>
      </c>
      <c r="Z133" s="98">
        <v>0.93421052000000004</v>
      </c>
      <c r="AA133" s="99" t="s">
        <v>301</v>
      </c>
      <c r="AB133" s="99">
        <v>0</v>
      </c>
      <c r="AC133" s="98">
        <v>0.96296296000000003</v>
      </c>
      <c r="AD133" s="99" t="s">
        <v>301</v>
      </c>
      <c r="AE133" s="99">
        <v>0</v>
      </c>
      <c r="AF133" s="100"/>
      <c r="AG133" s="99"/>
      <c r="AH133" s="99">
        <v>0</v>
      </c>
      <c r="AI133" s="101">
        <f t="shared" si="3"/>
        <v>0</v>
      </c>
      <c r="AJ133" s="101">
        <v>0</v>
      </c>
      <c r="AK133" s="102">
        <v>0</v>
      </c>
      <c r="AL133" s="103">
        <f>ROUND('Scoring &amp; Payment'!G133*AK133/4,0)</f>
        <v>0</v>
      </c>
      <c r="AM133" s="104">
        <f t="shared" si="4"/>
        <v>0</v>
      </c>
    </row>
    <row r="134" spans="1:39" x14ac:dyDescent="0.25">
      <c r="A134" s="75">
        <v>20628</v>
      </c>
      <c r="B134" s="76">
        <v>75338</v>
      </c>
      <c r="C134" s="77" t="s">
        <v>209</v>
      </c>
      <c r="D134" s="77" t="s">
        <v>192</v>
      </c>
      <c r="E134" s="78">
        <v>44470</v>
      </c>
      <c r="F134" s="78">
        <v>44834</v>
      </c>
      <c r="G134" s="79">
        <v>14650</v>
      </c>
      <c r="H134" s="80" t="s">
        <v>293</v>
      </c>
      <c r="I134" s="80" t="s">
        <v>293</v>
      </c>
      <c r="J134" s="80" t="s">
        <v>293</v>
      </c>
      <c r="K134" s="81" t="str">
        <f t="shared" si="2"/>
        <v>Y</v>
      </c>
      <c r="L134" s="82">
        <v>3.7156699999999998</v>
      </c>
      <c r="M134" s="83">
        <v>1</v>
      </c>
      <c r="N134" s="82">
        <v>3.7156699999999998</v>
      </c>
      <c r="O134" s="84" t="s">
        <v>295</v>
      </c>
      <c r="P134" s="84">
        <v>3.75</v>
      </c>
      <c r="Q134" s="83">
        <v>4.1322320000000003E-2</v>
      </c>
      <c r="R134" s="84" t="s">
        <v>295</v>
      </c>
      <c r="S134" s="84">
        <v>11.25</v>
      </c>
      <c r="T134" s="83">
        <v>6.2500009999999995E-2</v>
      </c>
      <c r="U134" s="84" t="s">
        <v>296</v>
      </c>
      <c r="V134" s="84">
        <v>5.5</v>
      </c>
      <c r="W134" s="83">
        <v>0.23958336</v>
      </c>
      <c r="X134" s="84" t="s">
        <v>299</v>
      </c>
      <c r="Y134" s="84">
        <v>0.75</v>
      </c>
      <c r="Z134" s="83">
        <v>1</v>
      </c>
      <c r="AA134" s="84" t="s">
        <v>300</v>
      </c>
      <c r="AB134" s="84">
        <v>5</v>
      </c>
      <c r="AC134" s="83">
        <v>0.98214286000000006</v>
      </c>
      <c r="AD134" s="84" t="s">
        <v>295</v>
      </c>
      <c r="AE134" s="84">
        <v>3.75</v>
      </c>
      <c r="AF134" s="85"/>
      <c r="AG134" s="84"/>
      <c r="AH134" s="84">
        <v>0</v>
      </c>
      <c r="AI134" s="86">
        <f t="shared" si="3"/>
        <v>30</v>
      </c>
      <c r="AJ134" s="86">
        <v>30</v>
      </c>
      <c r="AK134" s="87">
        <v>0.66666666666666663</v>
      </c>
      <c r="AL134" s="88">
        <f>ROUND('Scoring &amp; Payment'!G134*AK134/4,0)</f>
        <v>2442</v>
      </c>
      <c r="AM134" s="89">
        <f t="shared" si="4"/>
        <v>4.2766476126429049E-3</v>
      </c>
    </row>
    <row r="135" spans="1:39" x14ac:dyDescent="0.25">
      <c r="A135" s="90">
        <v>9688</v>
      </c>
      <c r="B135" s="91">
        <v>75339</v>
      </c>
      <c r="C135" s="92" t="s">
        <v>210</v>
      </c>
      <c r="D135" s="92" t="s">
        <v>92</v>
      </c>
      <c r="E135" s="93">
        <v>44470</v>
      </c>
      <c r="F135" s="93">
        <v>44834</v>
      </c>
      <c r="G135" s="94">
        <v>47297</v>
      </c>
      <c r="H135" s="95" t="s">
        <v>293</v>
      </c>
      <c r="I135" s="95" t="s">
        <v>293</v>
      </c>
      <c r="J135" s="95" t="s">
        <v>293</v>
      </c>
      <c r="K135" s="96" t="str">
        <f t="shared" si="2"/>
        <v>Y</v>
      </c>
      <c r="L135" s="97">
        <v>3.6936300000000002</v>
      </c>
      <c r="M135" s="98">
        <v>1</v>
      </c>
      <c r="N135" s="97">
        <v>3.6936300000000002</v>
      </c>
      <c r="O135" s="99" t="s">
        <v>295</v>
      </c>
      <c r="P135" s="99">
        <v>3.75</v>
      </c>
      <c r="Q135" s="98">
        <v>8.8582690000000006E-2</v>
      </c>
      <c r="R135" s="99" t="s">
        <v>299</v>
      </c>
      <c r="S135" s="99">
        <v>2.25</v>
      </c>
      <c r="T135" s="98">
        <v>6.4685319999999991E-2</v>
      </c>
      <c r="U135" s="99" t="s">
        <v>296</v>
      </c>
      <c r="V135" s="99">
        <v>5.5</v>
      </c>
      <c r="W135" s="98">
        <v>0.17598685999999999</v>
      </c>
      <c r="X135" s="99" t="s">
        <v>297</v>
      </c>
      <c r="Y135" s="99">
        <v>1.75</v>
      </c>
      <c r="Z135" s="98">
        <v>0.80221520999999996</v>
      </c>
      <c r="AA135" s="99" t="s">
        <v>297</v>
      </c>
      <c r="AB135" s="99">
        <v>1.75</v>
      </c>
      <c r="AC135" s="98">
        <v>0.94827585999999997</v>
      </c>
      <c r="AD135" s="99" t="s">
        <v>296</v>
      </c>
      <c r="AE135" s="99">
        <v>2.75</v>
      </c>
      <c r="AF135" s="100"/>
      <c r="AG135" s="99"/>
      <c r="AH135" s="99">
        <v>0</v>
      </c>
      <c r="AI135" s="101">
        <f t="shared" si="3"/>
        <v>17.75</v>
      </c>
      <c r="AJ135" s="101">
        <v>17.75</v>
      </c>
      <c r="AK135" s="102">
        <v>0.39444444444444443</v>
      </c>
      <c r="AL135" s="103">
        <f>ROUND('Scoring &amp; Payment'!G135*AK135/4,0)</f>
        <v>4664</v>
      </c>
      <c r="AM135" s="104">
        <f t="shared" si="4"/>
        <v>8.1680116565792417E-3</v>
      </c>
    </row>
    <row r="136" spans="1:39" x14ac:dyDescent="0.25">
      <c r="A136" s="75">
        <v>8813</v>
      </c>
      <c r="B136" s="76">
        <v>75340</v>
      </c>
      <c r="C136" s="77" t="s">
        <v>211</v>
      </c>
      <c r="D136" s="77" t="s">
        <v>58</v>
      </c>
      <c r="E136" s="78">
        <v>43374</v>
      </c>
      <c r="F136" s="78">
        <v>43738</v>
      </c>
      <c r="G136" s="79">
        <v>12005</v>
      </c>
      <c r="H136" s="80" t="s">
        <v>293</v>
      </c>
      <c r="I136" s="80" t="s">
        <v>294</v>
      </c>
      <c r="J136" s="80" t="s">
        <v>293</v>
      </c>
      <c r="K136" s="81" t="str">
        <f t="shared" si="2"/>
        <v>N</v>
      </c>
      <c r="L136" s="82">
        <v>5.7658399999999999</v>
      </c>
      <c r="M136" s="83">
        <v>1</v>
      </c>
      <c r="N136" s="82">
        <v>5.7658399999999999</v>
      </c>
      <c r="O136" s="84" t="s">
        <v>301</v>
      </c>
      <c r="P136" s="84" t="s">
        <v>302</v>
      </c>
      <c r="Q136" s="83" t="s">
        <v>303</v>
      </c>
      <c r="R136" s="84" t="s">
        <v>301</v>
      </c>
      <c r="S136" s="84">
        <v>0</v>
      </c>
      <c r="T136" s="83" t="s">
        <v>303</v>
      </c>
      <c r="U136" s="84" t="s">
        <v>301</v>
      </c>
      <c r="V136" s="84">
        <v>0</v>
      </c>
      <c r="W136" s="83" t="s">
        <v>303</v>
      </c>
      <c r="X136" s="84" t="s">
        <v>301</v>
      </c>
      <c r="Y136" s="84">
        <v>0</v>
      </c>
      <c r="Z136" s="83" t="s">
        <v>303</v>
      </c>
      <c r="AA136" s="84" t="s">
        <v>301</v>
      </c>
      <c r="AB136" s="84">
        <v>0</v>
      </c>
      <c r="AC136" s="83" t="s">
        <v>303</v>
      </c>
      <c r="AD136" s="84" t="s">
        <v>301</v>
      </c>
      <c r="AE136" s="84">
        <v>0</v>
      </c>
      <c r="AF136" s="85"/>
      <c r="AG136" s="84"/>
      <c r="AH136" s="84">
        <v>0</v>
      </c>
      <c r="AI136" s="86">
        <f t="shared" si="3"/>
        <v>0</v>
      </c>
      <c r="AJ136" s="86">
        <v>0</v>
      </c>
      <c r="AK136" s="87">
        <v>0</v>
      </c>
      <c r="AL136" s="88">
        <f>ROUND('Scoring &amp; Payment'!G136*AK136/4,0)</f>
        <v>0</v>
      </c>
      <c r="AM136" s="89">
        <f t="shared" si="4"/>
        <v>0</v>
      </c>
    </row>
    <row r="137" spans="1:39" x14ac:dyDescent="0.25">
      <c r="A137" s="90">
        <v>20694</v>
      </c>
      <c r="B137" s="91">
        <v>75341</v>
      </c>
      <c r="C137" s="92" t="s">
        <v>212</v>
      </c>
      <c r="D137" s="92" t="s">
        <v>213</v>
      </c>
      <c r="E137" s="93">
        <v>43374</v>
      </c>
      <c r="F137" s="93">
        <v>43738</v>
      </c>
      <c r="G137" s="94">
        <v>23166</v>
      </c>
      <c r="H137" s="95" t="s">
        <v>293</v>
      </c>
      <c r="I137" s="95" t="s">
        <v>293</v>
      </c>
      <c r="J137" s="95" t="s">
        <v>293</v>
      </c>
      <c r="K137" s="96" t="str">
        <f t="shared" si="2"/>
        <v>Y</v>
      </c>
      <c r="L137" s="97">
        <v>3.2390400000000001</v>
      </c>
      <c r="M137" s="98">
        <v>1</v>
      </c>
      <c r="N137" s="97">
        <v>3.2390400000000001</v>
      </c>
      <c r="O137" s="99" t="s">
        <v>297</v>
      </c>
      <c r="P137" s="99">
        <v>1.75</v>
      </c>
      <c r="Q137" s="98">
        <v>1.973683E-2</v>
      </c>
      <c r="R137" s="99" t="s">
        <v>300</v>
      </c>
      <c r="S137" s="99">
        <v>15</v>
      </c>
      <c r="T137" s="98">
        <v>7.5000010000000006E-2</v>
      </c>
      <c r="U137" s="99" t="s">
        <v>296</v>
      </c>
      <c r="V137" s="99">
        <v>5.5</v>
      </c>
      <c r="W137" s="98">
        <v>0.19831225</v>
      </c>
      <c r="X137" s="99" t="s">
        <v>297</v>
      </c>
      <c r="Y137" s="99">
        <v>1.75</v>
      </c>
      <c r="Z137" s="98">
        <v>0.94594593000000005</v>
      </c>
      <c r="AA137" s="99" t="s">
        <v>295</v>
      </c>
      <c r="AB137" s="99">
        <v>3.75</v>
      </c>
      <c r="AC137" s="98">
        <v>0.95714286000000004</v>
      </c>
      <c r="AD137" s="99" t="s">
        <v>296</v>
      </c>
      <c r="AE137" s="99">
        <v>2.75</v>
      </c>
      <c r="AF137" s="100"/>
      <c r="AG137" s="99"/>
      <c r="AH137" s="99">
        <v>0</v>
      </c>
      <c r="AI137" s="101">
        <f t="shared" si="3"/>
        <v>30.5</v>
      </c>
      <c r="AJ137" s="101">
        <v>30.5</v>
      </c>
      <c r="AK137" s="102">
        <v>0.67777777777777781</v>
      </c>
      <c r="AL137" s="103">
        <f>ROUND('Scoring &amp; Payment'!G137*AK137/4,0)</f>
        <v>3925</v>
      </c>
      <c r="AM137" s="104">
        <f t="shared" si="4"/>
        <v>6.8738091235149073E-3</v>
      </c>
    </row>
    <row r="138" spans="1:39" x14ac:dyDescent="0.25">
      <c r="A138" s="75">
        <v>20652</v>
      </c>
      <c r="B138" s="76">
        <v>75343</v>
      </c>
      <c r="C138" s="77" t="s">
        <v>214</v>
      </c>
      <c r="D138" s="77" t="s">
        <v>207</v>
      </c>
      <c r="E138" s="78">
        <v>44470</v>
      </c>
      <c r="F138" s="78">
        <v>44834</v>
      </c>
      <c r="G138" s="79">
        <v>15476</v>
      </c>
      <c r="H138" s="80" t="s">
        <v>293</v>
      </c>
      <c r="I138" s="80" t="s">
        <v>293</v>
      </c>
      <c r="J138" s="80" t="s">
        <v>293</v>
      </c>
      <c r="K138" s="81" t="str">
        <f t="shared" si="2"/>
        <v>Y</v>
      </c>
      <c r="L138" s="82">
        <v>4.6480800000000002</v>
      </c>
      <c r="M138" s="83">
        <v>1</v>
      </c>
      <c r="N138" s="82">
        <v>4.6480800000000002</v>
      </c>
      <c r="O138" s="84" t="s">
        <v>300</v>
      </c>
      <c r="P138" s="84">
        <v>5</v>
      </c>
      <c r="Q138" s="83">
        <v>4.0358729999999995E-2</v>
      </c>
      <c r="R138" s="84" t="s">
        <v>295</v>
      </c>
      <c r="S138" s="84">
        <v>11.25</v>
      </c>
      <c r="T138" s="83">
        <v>6.185566E-2</v>
      </c>
      <c r="U138" s="84" t="s">
        <v>296</v>
      </c>
      <c r="V138" s="84">
        <v>5.5</v>
      </c>
      <c r="W138" s="83">
        <v>8.1712060000000003E-2</v>
      </c>
      <c r="X138" s="84" t="s">
        <v>300</v>
      </c>
      <c r="Y138" s="84">
        <v>5</v>
      </c>
      <c r="Z138" s="83">
        <v>0.95604394000000004</v>
      </c>
      <c r="AA138" s="84" t="s">
        <v>295</v>
      </c>
      <c r="AB138" s="84">
        <v>3.75</v>
      </c>
      <c r="AC138" s="83">
        <v>0.95</v>
      </c>
      <c r="AD138" s="84" t="s">
        <v>296</v>
      </c>
      <c r="AE138" s="84">
        <v>2.75</v>
      </c>
      <c r="AF138" s="85"/>
      <c r="AG138" s="84"/>
      <c r="AH138" s="84">
        <v>0</v>
      </c>
      <c r="AI138" s="86">
        <f t="shared" si="3"/>
        <v>33.25</v>
      </c>
      <c r="AJ138" s="86">
        <v>33.25</v>
      </c>
      <c r="AK138" s="87">
        <v>0.73888888888888893</v>
      </c>
      <c r="AL138" s="88">
        <f>ROUND('Scoring &amp; Payment'!G138*AK138/4,0)</f>
        <v>2859</v>
      </c>
      <c r="AM138" s="89">
        <f t="shared" si="4"/>
        <v>5.0069351042367179E-3</v>
      </c>
    </row>
    <row r="139" spans="1:39" x14ac:dyDescent="0.25">
      <c r="A139" s="90">
        <v>20743</v>
      </c>
      <c r="B139" s="91">
        <v>75345</v>
      </c>
      <c r="C139" s="92" t="s">
        <v>215</v>
      </c>
      <c r="D139" s="92" t="s">
        <v>63</v>
      </c>
      <c r="E139" s="93">
        <v>44470</v>
      </c>
      <c r="F139" s="93">
        <v>44834</v>
      </c>
      <c r="G139" s="94">
        <v>24947</v>
      </c>
      <c r="H139" s="95" t="s">
        <v>293</v>
      </c>
      <c r="I139" s="95" t="s">
        <v>293</v>
      </c>
      <c r="J139" s="95" t="s">
        <v>293</v>
      </c>
      <c r="K139" s="96" t="str">
        <f t="shared" si="2"/>
        <v>Y</v>
      </c>
      <c r="L139" s="97">
        <v>3.3530899999999999</v>
      </c>
      <c r="M139" s="98">
        <v>1</v>
      </c>
      <c r="N139" s="97">
        <v>3.3530899999999999</v>
      </c>
      <c r="O139" s="99" t="s">
        <v>297</v>
      </c>
      <c r="P139" s="99">
        <v>1.75</v>
      </c>
      <c r="Q139" s="98">
        <v>5.7416260000000004E-2</v>
      </c>
      <c r="R139" s="99" t="s">
        <v>296</v>
      </c>
      <c r="S139" s="99">
        <v>8.25</v>
      </c>
      <c r="T139" s="98">
        <v>6.2500009999999995E-2</v>
      </c>
      <c r="U139" s="99" t="s">
        <v>296</v>
      </c>
      <c r="V139" s="99">
        <v>5.5</v>
      </c>
      <c r="W139" s="98">
        <v>0.22545453999999998</v>
      </c>
      <c r="X139" s="99" t="s">
        <v>299</v>
      </c>
      <c r="Y139" s="99">
        <v>0.75</v>
      </c>
      <c r="Z139" s="98">
        <v>0.65286624000000004</v>
      </c>
      <c r="AA139" s="99" t="s">
        <v>299</v>
      </c>
      <c r="AB139" s="99">
        <v>0.75</v>
      </c>
      <c r="AC139" s="98">
        <v>0.63513514000000004</v>
      </c>
      <c r="AD139" s="99" t="s">
        <v>298</v>
      </c>
      <c r="AE139" s="99">
        <v>0</v>
      </c>
      <c r="AF139" s="100"/>
      <c r="AG139" s="99"/>
      <c r="AH139" s="99">
        <v>0</v>
      </c>
      <c r="AI139" s="101">
        <f t="shared" si="3"/>
        <v>17</v>
      </c>
      <c r="AJ139" s="101">
        <v>17</v>
      </c>
      <c r="AK139" s="102">
        <v>0.37777777777777777</v>
      </c>
      <c r="AL139" s="103">
        <f>ROUND('Scoring &amp; Payment'!G139*AK139/4,0)</f>
        <v>2356</v>
      </c>
      <c r="AM139" s="104">
        <f t="shared" si="4"/>
        <v>4.1260367630576106E-3</v>
      </c>
    </row>
    <row r="140" spans="1:39" x14ac:dyDescent="0.25">
      <c r="A140" s="75">
        <v>20751</v>
      </c>
      <c r="B140" s="76">
        <v>75347</v>
      </c>
      <c r="C140" s="77" t="s">
        <v>216</v>
      </c>
      <c r="D140" s="77" t="s">
        <v>58</v>
      </c>
      <c r="E140" s="78">
        <v>44470</v>
      </c>
      <c r="F140" s="78">
        <v>44834</v>
      </c>
      <c r="G140" s="79">
        <v>24204</v>
      </c>
      <c r="H140" s="80" t="s">
        <v>293</v>
      </c>
      <c r="I140" s="80" t="s">
        <v>293</v>
      </c>
      <c r="J140" s="80" t="s">
        <v>293</v>
      </c>
      <c r="K140" s="81" t="str">
        <f t="shared" si="2"/>
        <v>Y</v>
      </c>
      <c r="L140" s="82">
        <v>3.4506800000000002</v>
      </c>
      <c r="M140" s="83">
        <v>1</v>
      </c>
      <c r="N140" s="82">
        <v>3.4506800000000002</v>
      </c>
      <c r="O140" s="84" t="s">
        <v>296</v>
      </c>
      <c r="P140" s="84">
        <v>2.75</v>
      </c>
      <c r="Q140" s="83">
        <v>4.012346E-2</v>
      </c>
      <c r="R140" s="84" t="s">
        <v>295</v>
      </c>
      <c r="S140" s="84">
        <v>11.25</v>
      </c>
      <c r="T140" s="83">
        <v>0.11253197999999999</v>
      </c>
      <c r="U140" s="84" t="s">
        <v>298</v>
      </c>
      <c r="V140" s="84">
        <v>0</v>
      </c>
      <c r="W140" s="83">
        <v>0.19431280000000001</v>
      </c>
      <c r="X140" s="84" t="s">
        <v>297</v>
      </c>
      <c r="Y140" s="84">
        <v>1.75</v>
      </c>
      <c r="Z140" s="83">
        <v>0.99054372000000002</v>
      </c>
      <c r="AA140" s="84" t="s">
        <v>300</v>
      </c>
      <c r="AB140" s="84">
        <v>5</v>
      </c>
      <c r="AC140" s="83">
        <v>0.97391304000000001</v>
      </c>
      <c r="AD140" s="84" t="s">
        <v>295</v>
      </c>
      <c r="AE140" s="84">
        <v>3.75</v>
      </c>
      <c r="AF140" s="85"/>
      <c r="AG140" s="84"/>
      <c r="AH140" s="84">
        <v>0</v>
      </c>
      <c r="AI140" s="86">
        <f t="shared" si="3"/>
        <v>24.5</v>
      </c>
      <c r="AJ140" s="86">
        <v>24.5</v>
      </c>
      <c r="AK140" s="87">
        <v>0.5444444444444444</v>
      </c>
      <c r="AL140" s="88">
        <f>ROUND('Scoring &amp; Payment'!G140*AK140/4,0)</f>
        <v>3294</v>
      </c>
      <c r="AM140" s="89">
        <f t="shared" si="4"/>
        <v>5.768745796906523E-3</v>
      </c>
    </row>
    <row r="141" spans="1:39" x14ac:dyDescent="0.25">
      <c r="A141" s="90">
        <v>323</v>
      </c>
      <c r="B141" s="91">
        <v>75348</v>
      </c>
      <c r="C141" s="92" t="s">
        <v>217</v>
      </c>
      <c r="D141" s="92" t="s">
        <v>58</v>
      </c>
      <c r="E141" s="93">
        <v>44470</v>
      </c>
      <c r="F141" s="93">
        <v>44834</v>
      </c>
      <c r="G141" s="94">
        <v>62196</v>
      </c>
      <c r="H141" s="95" t="s">
        <v>293</v>
      </c>
      <c r="I141" s="95" t="s">
        <v>294</v>
      </c>
      <c r="J141" s="95" t="s">
        <v>293</v>
      </c>
      <c r="K141" s="96" t="str">
        <f t="shared" ref="K141:K204" si="5">IF(OR(H141="Y",I141="Y",J141="Y"),"N","Y")</f>
        <v>N</v>
      </c>
      <c r="L141" s="97">
        <v>3.2190500000000002</v>
      </c>
      <c r="M141" s="98">
        <v>1</v>
      </c>
      <c r="N141" s="97">
        <v>3.2190500000000002</v>
      </c>
      <c r="O141" s="99" t="s">
        <v>301</v>
      </c>
      <c r="P141" s="99" t="s">
        <v>302</v>
      </c>
      <c r="Q141" s="98">
        <v>5.1873180000000005E-2</v>
      </c>
      <c r="R141" s="99" t="s">
        <v>301</v>
      </c>
      <c r="S141" s="99">
        <v>0</v>
      </c>
      <c r="T141" s="98">
        <v>4.5751650000000005E-2</v>
      </c>
      <c r="U141" s="99" t="s">
        <v>301</v>
      </c>
      <c r="V141" s="99">
        <v>0</v>
      </c>
      <c r="W141" s="98">
        <v>4.7882129999999995E-2</v>
      </c>
      <c r="X141" s="99" t="s">
        <v>301</v>
      </c>
      <c r="Y141" s="99">
        <v>0</v>
      </c>
      <c r="Z141" s="98">
        <v>0.79770446000000006</v>
      </c>
      <c r="AA141" s="99" t="s">
        <v>301</v>
      </c>
      <c r="AB141" s="99">
        <v>0</v>
      </c>
      <c r="AC141" s="98">
        <v>0.96774193999999991</v>
      </c>
      <c r="AD141" s="99" t="s">
        <v>301</v>
      </c>
      <c r="AE141" s="99">
        <v>0</v>
      </c>
      <c r="AF141" s="100"/>
      <c r="AG141" s="99"/>
      <c r="AH141" s="99">
        <v>0</v>
      </c>
      <c r="AI141" s="101">
        <f t="shared" ref="AI141:AI203" si="6">IF(K141="Y",SUM(AH141,AE141,AB141,Y141,V141,S141,P141),0)</f>
        <v>0</v>
      </c>
      <c r="AJ141" s="101">
        <v>0</v>
      </c>
      <c r="AK141" s="102">
        <v>0</v>
      </c>
      <c r="AL141" s="103">
        <f>ROUND('Scoring &amp; Payment'!G141*AK141/4,0)</f>
        <v>0</v>
      </c>
      <c r="AM141" s="104">
        <f t="shared" si="4"/>
        <v>0</v>
      </c>
    </row>
    <row r="142" spans="1:39" x14ac:dyDescent="0.25">
      <c r="A142" s="75">
        <v>9324</v>
      </c>
      <c r="B142" s="76">
        <v>75349</v>
      </c>
      <c r="C142" s="77" t="s">
        <v>218</v>
      </c>
      <c r="D142" s="77" t="s">
        <v>58</v>
      </c>
      <c r="E142" s="78">
        <v>44470</v>
      </c>
      <c r="F142" s="78">
        <v>44834</v>
      </c>
      <c r="G142" s="79">
        <v>14868</v>
      </c>
      <c r="H142" s="80" t="s">
        <v>293</v>
      </c>
      <c r="I142" s="80" t="s">
        <v>293</v>
      </c>
      <c r="J142" s="80" t="s">
        <v>293</v>
      </c>
      <c r="K142" s="81" t="str">
        <f t="shared" si="5"/>
        <v>Y</v>
      </c>
      <c r="L142" s="82">
        <v>3.7482899999999999</v>
      </c>
      <c r="M142" s="83">
        <v>1</v>
      </c>
      <c r="N142" s="82">
        <v>3.7482899999999999</v>
      </c>
      <c r="O142" s="84" t="s">
        <v>295</v>
      </c>
      <c r="P142" s="84">
        <v>3.75</v>
      </c>
      <c r="Q142" s="83">
        <v>1.8018010000000001E-2</v>
      </c>
      <c r="R142" s="84" t="s">
        <v>300</v>
      </c>
      <c r="S142" s="84">
        <v>15</v>
      </c>
      <c r="T142" s="83">
        <v>8.1249979999999999E-2</v>
      </c>
      <c r="U142" s="84" t="s">
        <v>297</v>
      </c>
      <c r="V142" s="84">
        <v>3.5</v>
      </c>
      <c r="W142" s="83">
        <v>0.25133688999999998</v>
      </c>
      <c r="X142" s="84" t="s">
        <v>299</v>
      </c>
      <c r="Y142" s="84">
        <v>0.75</v>
      </c>
      <c r="Z142" s="83">
        <v>0.97959183999999988</v>
      </c>
      <c r="AA142" s="84" t="s">
        <v>295</v>
      </c>
      <c r="AB142" s="84">
        <v>3.75</v>
      </c>
      <c r="AC142" s="83">
        <v>0.88135593000000001</v>
      </c>
      <c r="AD142" s="84" t="s">
        <v>299</v>
      </c>
      <c r="AE142" s="84">
        <v>0.75</v>
      </c>
      <c r="AF142" s="85"/>
      <c r="AG142" s="84"/>
      <c r="AH142" s="84">
        <v>0</v>
      </c>
      <c r="AI142" s="86">
        <f t="shared" si="6"/>
        <v>27.5</v>
      </c>
      <c r="AJ142" s="86">
        <v>27.5</v>
      </c>
      <c r="AK142" s="87">
        <v>0.61111111111111116</v>
      </c>
      <c r="AL142" s="88">
        <f>ROUND('Scoring &amp; Payment'!G142*AK142/4,0)</f>
        <v>2272</v>
      </c>
      <c r="AM142" s="89">
        <f t="shared" si="4"/>
        <v>3.9789284913696477E-3</v>
      </c>
    </row>
    <row r="143" spans="1:39" x14ac:dyDescent="0.25">
      <c r="A143" s="90">
        <v>20040</v>
      </c>
      <c r="B143" s="91">
        <v>75350</v>
      </c>
      <c r="C143" s="92" t="s">
        <v>219</v>
      </c>
      <c r="D143" s="92" t="s">
        <v>60</v>
      </c>
      <c r="E143" s="93">
        <v>44470</v>
      </c>
      <c r="F143" s="93">
        <v>44834</v>
      </c>
      <c r="G143" s="94">
        <v>38853</v>
      </c>
      <c r="H143" s="95" t="s">
        <v>293</v>
      </c>
      <c r="I143" s="95" t="s">
        <v>293</v>
      </c>
      <c r="J143" s="95" t="s">
        <v>293</v>
      </c>
      <c r="K143" s="96" t="str">
        <f t="shared" si="5"/>
        <v>Y</v>
      </c>
      <c r="L143" s="97">
        <v>3.6274199999999999</v>
      </c>
      <c r="M143" s="98">
        <v>1</v>
      </c>
      <c r="N143" s="97">
        <v>3.6274199999999999</v>
      </c>
      <c r="O143" s="99" t="s">
        <v>296</v>
      </c>
      <c r="P143" s="99">
        <v>2.75</v>
      </c>
      <c r="Q143" s="98">
        <v>2.2292990000000002E-2</v>
      </c>
      <c r="R143" s="99" t="s">
        <v>300</v>
      </c>
      <c r="S143" s="99">
        <v>15</v>
      </c>
      <c r="T143" s="98">
        <v>6.8126519999999996E-2</v>
      </c>
      <c r="U143" s="99" t="s">
        <v>296</v>
      </c>
      <c r="V143" s="99">
        <v>5.5</v>
      </c>
      <c r="W143" s="98">
        <v>0.1252955</v>
      </c>
      <c r="X143" s="99" t="s">
        <v>295</v>
      </c>
      <c r="Y143" s="99">
        <v>3.75</v>
      </c>
      <c r="Z143" s="98">
        <v>0.77419352000000008</v>
      </c>
      <c r="AA143" s="99" t="s">
        <v>297</v>
      </c>
      <c r="AB143" s="99">
        <v>1.75</v>
      </c>
      <c r="AC143" s="98">
        <v>0.98275862000000003</v>
      </c>
      <c r="AD143" s="99" t="s">
        <v>295</v>
      </c>
      <c r="AE143" s="99">
        <v>3.75</v>
      </c>
      <c r="AF143" s="100"/>
      <c r="AG143" s="99"/>
      <c r="AH143" s="99">
        <v>0</v>
      </c>
      <c r="AI143" s="101">
        <f t="shared" si="6"/>
        <v>32.5</v>
      </c>
      <c r="AJ143" s="101">
        <v>32.5</v>
      </c>
      <c r="AK143" s="102">
        <v>0.72222222222222221</v>
      </c>
      <c r="AL143" s="103">
        <f>ROUND('Scoring &amp; Payment'!G143*AK143/4,0)</f>
        <v>7015</v>
      </c>
      <c r="AM143" s="104">
        <f t="shared" si="4"/>
        <v>1.2285291974893522E-2</v>
      </c>
    </row>
    <row r="144" spans="1:39" x14ac:dyDescent="0.25">
      <c r="A144" s="75">
        <v>10892</v>
      </c>
      <c r="B144" s="76">
        <v>75351</v>
      </c>
      <c r="C144" s="77" t="s">
        <v>220</v>
      </c>
      <c r="D144" s="77" t="s">
        <v>60</v>
      </c>
      <c r="E144" s="78">
        <v>44470</v>
      </c>
      <c r="F144" s="78">
        <v>44834</v>
      </c>
      <c r="G144" s="79">
        <v>58415</v>
      </c>
      <c r="H144" s="80" t="s">
        <v>293</v>
      </c>
      <c r="I144" s="80" t="s">
        <v>293</v>
      </c>
      <c r="J144" s="80" t="s">
        <v>293</v>
      </c>
      <c r="K144" s="81" t="str">
        <f t="shared" si="5"/>
        <v>Y</v>
      </c>
      <c r="L144" s="82">
        <v>3.6910099999999999</v>
      </c>
      <c r="M144" s="83">
        <v>1</v>
      </c>
      <c r="N144" s="82">
        <v>3.6910099999999999</v>
      </c>
      <c r="O144" s="84" t="s">
        <v>295</v>
      </c>
      <c r="P144" s="84">
        <v>3.75</v>
      </c>
      <c r="Q144" s="83">
        <v>2.8213180000000001E-2</v>
      </c>
      <c r="R144" s="84" t="s">
        <v>300</v>
      </c>
      <c r="S144" s="84">
        <v>15</v>
      </c>
      <c r="T144" s="83">
        <v>4.3189349999999994E-2</v>
      </c>
      <c r="U144" s="84" t="s">
        <v>300</v>
      </c>
      <c r="V144" s="84">
        <v>10</v>
      </c>
      <c r="W144" s="83">
        <v>0.19960079</v>
      </c>
      <c r="X144" s="84" t="s">
        <v>297</v>
      </c>
      <c r="Y144" s="84">
        <v>1.75</v>
      </c>
      <c r="Z144" s="83">
        <v>0.31007751</v>
      </c>
      <c r="AA144" s="84" t="s">
        <v>298</v>
      </c>
      <c r="AB144" s="84">
        <v>0</v>
      </c>
      <c r="AC144" s="83">
        <v>0.96428571000000007</v>
      </c>
      <c r="AD144" s="84" t="s">
        <v>296</v>
      </c>
      <c r="AE144" s="84">
        <v>2.75</v>
      </c>
      <c r="AF144" s="85"/>
      <c r="AG144" s="84"/>
      <c r="AH144" s="84">
        <v>0</v>
      </c>
      <c r="AI144" s="86">
        <f t="shared" si="6"/>
        <v>33.25</v>
      </c>
      <c r="AJ144" s="86">
        <v>33.25</v>
      </c>
      <c r="AK144" s="87">
        <v>0.73888888888888893</v>
      </c>
      <c r="AL144" s="88">
        <f>ROUND('Scoring &amp; Payment'!G144*AK144/4,0)</f>
        <v>10791</v>
      </c>
      <c r="AM144" s="89">
        <f t="shared" si="4"/>
        <v>1.8898159045057161E-2</v>
      </c>
    </row>
    <row r="145" spans="1:39" x14ac:dyDescent="0.25">
      <c r="A145" s="90" t="s">
        <v>221</v>
      </c>
      <c r="B145" s="91">
        <v>75352</v>
      </c>
      <c r="C145" s="92" t="s">
        <v>222</v>
      </c>
      <c r="D145" s="92" t="s">
        <v>58</v>
      </c>
      <c r="E145" s="93">
        <v>44470</v>
      </c>
      <c r="F145" s="93">
        <v>44834</v>
      </c>
      <c r="G145" s="94">
        <v>15952</v>
      </c>
      <c r="H145" s="95" t="s">
        <v>293</v>
      </c>
      <c r="I145" s="95" t="s">
        <v>293</v>
      </c>
      <c r="J145" s="95" t="s">
        <v>293</v>
      </c>
      <c r="K145" s="96" t="str">
        <f t="shared" si="5"/>
        <v>Y</v>
      </c>
      <c r="L145" s="97">
        <v>3.7600699999999998</v>
      </c>
      <c r="M145" s="98">
        <v>1</v>
      </c>
      <c r="N145" s="97">
        <v>3.7600699999999998</v>
      </c>
      <c r="O145" s="99" t="s">
        <v>295</v>
      </c>
      <c r="P145" s="99">
        <v>3.75</v>
      </c>
      <c r="Q145" s="98">
        <v>5.1282050000000003E-2</v>
      </c>
      <c r="R145" s="99" t="s">
        <v>295</v>
      </c>
      <c r="S145" s="99">
        <v>11.25</v>
      </c>
      <c r="T145" s="98">
        <v>6.9651740000000004E-2</v>
      </c>
      <c r="U145" s="99" t="s">
        <v>296</v>
      </c>
      <c r="V145" s="99">
        <v>5.5</v>
      </c>
      <c r="W145" s="98">
        <v>0.16666665999999999</v>
      </c>
      <c r="X145" s="99" t="s">
        <v>297</v>
      </c>
      <c r="Y145" s="99">
        <v>1.75</v>
      </c>
      <c r="Z145" s="98">
        <v>1</v>
      </c>
      <c r="AA145" s="99" t="s">
        <v>300</v>
      </c>
      <c r="AB145" s="99">
        <v>5</v>
      </c>
      <c r="AC145" s="98">
        <v>1</v>
      </c>
      <c r="AD145" s="99" t="s">
        <v>300</v>
      </c>
      <c r="AE145" s="99">
        <v>5</v>
      </c>
      <c r="AF145" s="100"/>
      <c r="AG145" s="99"/>
      <c r="AH145" s="99">
        <v>0</v>
      </c>
      <c r="AI145" s="101">
        <f t="shared" si="6"/>
        <v>32.25</v>
      </c>
      <c r="AJ145" s="101">
        <v>32.25</v>
      </c>
      <c r="AK145" s="102">
        <v>0.71666666666666667</v>
      </c>
      <c r="AL145" s="103">
        <f>ROUND('Scoring &amp; Payment'!G145*AK145/4,0)</f>
        <v>2858</v>
      </c>
      <c r="AM145" s="104">
        <f t="shared" si="4"/>
        <v>5.0051838152880522E-3</v>
      </c>
    </row>
    <row r="146" spans="1:39" x14ac:dyDescent="0.25">
      <c r="A146" s="75">
        <v>9233</v>
      </c>
      <c r="B146" s="76">
        <v>75353</v>
      </c>
      <c r="C146" s="77" t="s">
        <v>223</v>
      </c>
      <c r="D146" s="77" t="s">
        <v>58</v>
      </c>
      <c r="E146" s="78">
        <v>44470</v>
      </c>
      <c r="F146" s="78">
        <v>44834</v>
      </c>
      <c r="G146" s="79">
        <v>67099</v>
      </c>
      <c r="H146" s="80" t="s">
        <v>293</v>
      </c>
      <c r="I146" s="80" t="s">
        <v>293</v>
      </c>
      <c r="J146" s="80" t="s">
        <v>293</v>
      </c>
      <c r="K146" s="81" t="str">
        <f t="shared" si="5"/>
        <v>Y</v>
      </c>
      <c r="L146" s="82">
        <v>4.1710399999999996</v>
      </c>
      <c r="M146" s="83">
        <v>1</v>
      </c>
      <c r="N146" s="82">
        <v>4.1710399999999996</v>
      </c>
      <c r="O146" s="84" t="s">
        <v>300</v>
      </c>
      <c r="P146" s="84">
        <v>5</v>
      </c>
      <c r="Q146" s="83">
        <v>5.9164719999999997E-2</v>
      </c>
      <c r="R146" s="84" t="s">
        <v>296</v>
      </c>
      <c r="S146" s="84">
        <v>8.25</v>
      </c>
      <c r="T146" s="83">
        <v>4.6789980000000002E-2</v>
      </c>
      <c r="U146" s="84" t="s">
        <v>295</v>
      </c>
      <c r="V146" s="84">
        <v>7.5</v>
      </c>
      <c r="W146" s="83">
        <v>0.16616613000000002</v>
      </c>
      <c r="X146" s="84" t="s">
        <v>297</v>
      </c>
      <c r="Y146" s="84">
        <v>1.75</v>
      </c>
      <c r="Z146" s="83">
        <v>0.83349656999999988</v>
      </c>
      <c r="AA146" s="84" t="s">
        <v>296</v>
      </c>
      <c r="AB146" s="84">
        <v>2.75</v>
      </c>
      <c r="AC146" s="83">
        <v>0.97348484999999996</v>
      </c>
      <c r="AD146" s="84" t="s">
        <v>295</v>
      </c>
      <c r="AE146" s="84">
        <v>3.75</v>
      </c>
      <c r="AF146" s="85"/>
      <c r="AG146" s="84"/>
      <c r="AH146" s="84">
        <v>0</v>
      </c>
      <c r="AI146" s="86">
        <f t="shared" si="6"/>
        <v>29</v>
      </c>
      <c r="AJ146" s="86">
        <v>29</v>
      </c>
      <c r="AK146" s="87">
        <v>0.64444444444444449</v>
      </c>
      <c r="AL146" s="88">
        <f>ROUND('Scoring &amp; Payment'!G146*AK146/4,0)</f>
        <v>10810</v>
      </c>
      <c r="AM146" s="89">
        <f t="shared" si="4"/>
        <v>1.893143353508182E-2</v>
      </c>
    </row>
    <row r="147" spans="1:39" x14ac:dyDescent="0.25">
      <c r="A147" s="90">
        <v>10678</v>
      </c>
      <c r="B147" s="91">
        <v>75354</v>
      </c>
      <c r="C147" s="92" t="s">
        <v>224</v>
      </c>
      <c r="D147" s="92" t="s">
        <v>56</v>
      </c>
      <c r="E147" s="93">
        <v>44470</v>
      </c>
      <c r="F147" s="93">
        <v>44834</v>
      </c>
      <c r="G147" s="94">
        <v>36333</v>
      </c>
      <c r="H147" s="95" t="s">
        <v>293</v>
      </c>
      <c r="I147" s="95" t="s">
        <v>293</v>
      </c>
      <c r="J147" s="95" t="s">
        <v>294</v>
      </c>
      <c r="K147" s="96" t="str">
        <f t="shared" si="5"/>
        <v>N</v>
      </c>
      <c r="L147" s="97">
        <v>3.26098</v>
      </c>
      <c r="M147" s="98">
        <v>1</v>
      </c>
      <c r="N147" s="97">
        <v>3.26098</v>
      </c>
      <c r="O147" s="99" t="s">
        <v>301</v>
      </c>
      <c r="P147" s="99" t="s">
        <v>302</v>
      </c>
      <c r="Q147" s="98">
        <v>0.13492066</v>
      </c>
      <c r="R147" s="99" t="s">
        <v>301</v>
      </c>
      <c r="S147" s="99">
        <v>0</v>
      </c>
      <c r="T147" s="98">
        <v>8.9285720000000013E-2</v>
      </c>
      <c r="U147" s="99" t="s">
        <v>301</v>
      </c>
      <c r="V147" s="99">
        <v>0</v>
      </c>
      <c r="W147" s="98">
        <v>0.25935826000000001</v>
      </c>
      <c r="X147" s="99" t="s">
        <v>301</v>
      </c>
      <c r="Y147" s="99">
        <v>0</v>
      </c>
      <c r="Z147" s="98">
        <v>0.77149321999999998</v>
      </c>
      <c r="AA147" s="99" t="s">
        <v>301</v>
      </c>
      <c r="AB147" s="99">
        <v>0</v>
      </c>
      <c r="AC147" s="98">
        <v>0.97368420999999994</v>
      </c>
      <c r="AD147" s="99" t="s">
        <v>301</v>
      </c>
      <c r="AE147" s="99">
        <v>0</v>
      </c>
      <c r="AF147" s="100"/>
      <c r="AG147" s="99"/>
      <c r="AH147" s="99">
        <v>0</v>
      </c>
      <c r="AI147" s="101">
        <f t="shared" si="6"/>
        <v>0</v>
      </c>
      <c r="AJ147" s="101">
        <v>0</v>
      </c>
      <c r="AK147" s="102">
        <v>0</v>
      </c>
      <c r="AL147" s="103">
        <f>ROUND('Scoring &amp; Payment'!G147*AK147/4,0)</f>
        <v>0</v>
      </c>
      <c r="AM147" s="104">
        <f t="shared" si="4"/>
        <v>0</v>
      </c>
    </row>
    <row r="148" spans="1:39" x14ac:dyDescent="0.25">
      <c r="A148" s="75">
        <v>10207</v>
      </c>
      <c r="B148" s="76">
        <v>75355</v>
      </c>
      <c r="C148" s="77" t="s">
        <v>225</v>
      </c>
      <c r="D148" s="77" t="s">
        <v>60</v>
      </c>
      <c r="E148" s="78">
        <v>44470</v>
      </c>
      <c r="F148" s="78">
        <v>44834</v>
      </c>
      <c r="G148" s="79">
        <v>30249</v>
      </c>
      <c r="H148" s="80" t="s">
        <v>293</v>
      </c>
      <c r="I148" s="80" t="s">
        <v>293</v>
      </c>
      <c r="J148" s="80" t="s">
        <v>293</v>
      </c>
      <c r="K148" s="81" t="str">
        <f t="shared" si="5"/>
        <v>Y</v>
      </c>
      <c r="L148" s="82">
        <v>3.3269199999999999</v>
      </c>
      <c r="M148" s="83">
        <v>1</v>
      </c>
      <c r="N148" s="82">
        <v>3.3269199999999999</v>
      </c>
      <c r="O148" s="84" t="s">
        <v>297</v>
      </c>
      <c r="P148" s="84">
        <v>1.75</v>
      </c>
      <c r="Q148" s="83">
        <v>6.7164180000000004E-2</v>
      </c>
      <c r="R148" s="84" t="s">
        <v>296</v>
      </c>
      <c r="S148" s="84">
        <v>8.25</v>
      </c>
      <c r="T148" s="83">
        <v>7.5528709999999999E-2</v>
      </c>
      <c r="U148" s="84" t="s">
        <v>296</v>
      </c>
      <c r="V148" s="84">
        <v>5.5</v>
      </c>
      <c r="W148" s="83">
        <v>0.18232043999999997</v>
      </c>
      <c r="X148" s="84" t="s">
        <v>297</v>
      </c>
      <c r="Y148" s="84">
        <v>1.75</v>
      </c>
      <c r="Z148" s="83">
        <v>0.77295917999999997</v>
      </c>
      <c r="AA148" s="84" t="s">
        <v>297</v>
      </c>
      <c r="AB148" s="84">
        <v>1.75</v>
      </c>
      <c r="AC148" s="83">
        <v>0.90740741000000003</v>
      </c>
      <c r="AD148" s="84" t="s">
        <v>297</v>
      </c>
      <c r="AE148" s="84">
        <v>1.75</v>
      </c>
      <c r="AF148" s="85"/>
      <c r="AG148" s="84"/>
      <c r="AH148" s="84">
        <v>0</v>
      </c>
      <c r="AI148" s="86">
        <f t="shared" si="6"/>
        <v>20.75</v>
      </c>
      <c r="AJ148" s="86">
        <v>20.75</v>
      </c>
      <c r="AK148" s="87">
        <v>0.46111111111111114</v>
      </c>
      <c r="AL148" s="88">
        <f>ROUND('Scoring &amp; Payment'!G148*AK148/4,0)</f>
        <v>3487</v>
      </c>
      <c r="AM148" s="89">
        <f t="shared" si="4"/>
        <v>6.1067445639991034E-3</v>
      </c>
    </row>
    <row r="149" spans="1:39" x14ac:dyDescent="0.25">
      <c r="A149" s="90">
        <v>2865</v>
      </c>
      <c r="B149" s="91">
        <v>75356</v>
      </c>
      <c r="C149" s="92" t="s">
        <v>226</v>
      </c>
      <c r="D149" s="92" t="s">
        <v>58</v>
      </c>
      <c r="E149" s="93">
        <v>44470</v>
      </c>
      <c r="F149" s="93">
        <v>44834</v>
      </c>
      <c r="G149" s="94">
        <v>10961</v>
      </c>
      <c r="H149" s="95" t="s">
        <v>293</v>
      </c>
      <c r="I149" s="95" t="s">
        <v>293</v>
      </c>
      <c r="J149" s="95" t="s">
        <v>293</v>
      </c>
      <c r="K149" s="96" t="str">
        <f t="shared" si="5"/>
        <v>Y</v>
      </c>
      <c r="L149" s="97">
        <v>3.8281900000000002</v>
      </c>
      <c r="M149" s="98">
        <v>1</v>
      </c>
      <c r="N149" s="97">
        <v>3.8281900000000002</v>
      </c>
      <c r="O149" s="99" t="s">
        <v>295</v>
      </c>
      <c r="P149" s="99">
        <v>3.75</v>
      </c>
      <c r="Q149" s="98">
        <v>1.492537E-2</v>
      </c>
      <c r="R149" s="99" t="s">
        <v>300</v>
      </c>
      <c r="S149" s="99">
        <v>15</v>
      </c>
      <c r="T149" s="98">
        <v>6.0344819999999993E-2</v>
      </c>
      <c r="U149" s="99" t="s">
        <v>295</v>
      </c>
      <c r="V149" s="99">
        <v>7.5</v>
      </c>
      <c r="W149" s="98">
        <v>0.20134231</v>
      </c>
      <c r="X149" s="99" t="s">
        <v>297</v>
      </c>
      <c r="Y149" s="99">
        <v>1.75</v>
      </c>
      <c r="Z149" s="98">
        <v>0.81410256000000003</v>
      </c>
      <c r="AA149" s="99" t="s">
        <v>297</v>
      </c>
      <c r="AB149" s="99">
        <v>1.75</v>
      </c>
      <c r="AC149" s="98">
        <v>0.92682927000000004</v>
      </c>
      <c r="AD149" s="99" t="s">
        <v>297</v>
      </c>
      <c r="AE149" s="99">
        <v>1.75</v>
      </c>
      <c r="AF149" s="100"/>
      <c r="AG149" s="99"/>
      <c r="AH149" s="99">
        <v>0</v>
      </c>
      <c r="AI149" s="101">
        <f t="shared" si="6"/>
        <v>31.5</v>
      </c>
      <c r="AJ149" s="101">
        <v>31.5</v>
      </c>
      <c r="AK149" s="102">
        <v>0.7</v>
      </c>
      <c r="AL149" s="103">
        <f>ROUND('Scoring &amp; Payment'!G149*AK149/4,0)</f>
        <v>1918</v>
      </c>
      <c r="AM149" s="104">
        <f t="shared" si="4"/>
        <v>3.3589722035418067E-3</v>
      </c>
    </row>
    <row r="150" spans="1:39" x14ac:dyDescent="0.25">
      <c r="A150" s="75">
        <v>10074</v>
      </c>
      <c r="B150" s="76">
        <v>75358</v>
      </c>
      <c r="C150" s="77" t="s">
        <v>227</v>
      </c>
      <c r="D150" s="77" t="s">
        <v>228</v>
      </c>
      <c r="E150" s="78">
        <v>44470</v>
      </c>
      <c r="F150" s="78">
        <v>44834</v>
      </c>
      <c r="G150" s="79">
        <v>6564</v>
      </c>
      <c r="H150" s="80" t="s">
        <v>293</v>
      </c>
      <c r="I150" s="80" t="s">
        <v>293</v>
      </c>
      <c r="J150" s="80" t="s">
        <v>293</v>
      </c>
      <c r="K150" s="81" t="str">
        <f t="shared" si="5"/>
        <v>Y</v>
      </c>
      <c r="L150" s="82">
        <v>1.0771900000000001</v>
      </c>
      <c r="M150" s="83">
        <v>1</v>
      </c>
      <c r="N150" s="82">
        <v>1.0771900000000001</v>
      </c>
      <c r="O150" s="84" t="s">
        <v>298</v>
      </c>
      <c r="P150" s="84">
        <v>0</v>
      </c>
      <c r="Q150" s="83">
        <v>0.1875</v>
      </c>
      <c r="R150" s="84" t="s">
        <v>298</v>
      </c>
      <c r="S150" s="84">
        <v>0</v>
      </c>
      <c r="T150" s="83">
        <v>3.9999980000000004E-2</v>
      </c>
      <c r="U150" s="84" t="s">
        <v>300</v>
      </c>
      <c r="V150" s="84">
        <v>10</v>
      </c>
      <c r="W150" s="83">
        <v>0.15053763000000001</v>
      </c>
      <c r="X150" s="84" t="s">
        <v>296</v>
      </c>
      <c r="Y150" s="84">
        <v>2.75</v>
      </c>
      <c r="Z150" s="83">
        <v>0.80188678999999996</v>
      </c>
      <c r="AA150" s="84" t="s">
        <v>297</v>
      </c>
      <c r="AB150" s="84">
        <v>1.75</v>
      </c>
      <c r="AC150" s="83">
        <v>0.93103448</v>
      </c>
      <c r="AD150" s="84" t="s">
        <v>297</v>
      </c>
      <c r="AE150" s="84">
        <v>1.75</v>
      </c>
      <c r="AF150" s="85"/>
      <c r="AG150" s="84"/>
      <c r="AH150" s="84">
        <v>0</v>
      </c>
      <c r="AI150" s="86">
        <f t="shared" si="6"/>
        <v>16.25</v>
      </c>
      <c r="AJ150" s="86">
        <v>16.25</v>
      </c>
      <c r="AK150" s="87">
        <v>0.3611111111111111</v>
      </c>
      <c r="AL150" s="88">
        <f>ROUND('Scoring &amp; Payment'!G150*AK150/4,0)</f>
        <v>593</v>
      </c>
      <c r="AM150" s="89">
        <f t="shared" si="4"/>
        <v>1.0385143465590674E-3</v>
      </c>
    </row>
    <row r="151" spans="1:39" x14ac:dyDescent="0.25">
      <c r="A151" s="90">
        <v>9530</v>
      </c>
      <c r="B151" s="91">
        <v>75359</v>
      </c>
      <c r="C151" s="92" t="s">
        <v>229</v>
      </c>
      <c r="D151" s="92" t="s">
        <v>145</v>
      </c>
      <c r="E151" s="93">
        <v>44470</v>
      </c>
      <c r="F151" s="93">
        <v>44834</v>
      </c>
      <c r="G151" s="94">
        <v>39321</v>
      </c>
      <c r="H151" s="95" t="s">
        <v>293</v>
      </c>
      <c r="I151" s="95" t="s">
        <v>293</v>
      </c>
      <c r="J151" s="95" t="s">
        <v>294</v>
      </c>
      <c r="K151" s="96" t="str">
        <f t="shared" si="5"/>
        <v>N</v>
      </c>
      <c r="L151" s="97">
        <v>3.3571399999999998</v>
      </c>
      <c r="M151" s="98">
        <v>1</v>
      </c>
      <c r="N151" s="97">
        <v>3.3571399999999998</v>
      </c>
      <c r="O151" s="99" t="s">
        <v>301</v>
      </c>
      <c r="P151" s="99" t="s">
        <v>302</v>
      </c>
      <c r="Q151" s="98">
        <v>4.9079750000000005E-2</v>
      </c>
      <c r="R151" s="99" t="s">
        <v>301</v>
      </c>
      <c r="S151" s="99">
        <v>0</v>
      </c>
      <c r="T151" s="98">
        <v>5.6511079999999998E-2</v>
      </c>
      <c r="U151" s="99" t="s">
        <v>301</v>
      </c>
      <c r="V151" s="99">
        <v>0</v>
      </c>
      <c r="W151" s="98">
        <v>6.0810799999999998E-2</v>
      </c>
      <c r="X151" s="99" t="s">
        <v>301</v>
      </c>
      <c r="Y151" s="99">
        <v>0</v>
      </c>
      <c r="Z151" s="98">
        <v>0.99770641999999998</v>
      </c>
      <c r="AA151" s="99" t="s">
        <v>301</v>
      </c>
      <c r="AB151" s="99">
        <v>0</v>
      </c>
      <c r="AC151" s="98">
        <v>0.92727272999999999</v>
      </c>
      <c r="AD151" s="99" t="s">
        <v>301</v>
      </c>
      <c r="AE151" s="99">
        <v>0</v>
      </c>
      <c r="AF151" s="100"/>
      <c r="AG151" s="99"/>
      <c r="AH151" s="99">
        <v>0</v>
      </c>
      <c r="AI151" s="101">
        <f t="shared" si="6"/>
        <v>0</v>
      </c>
      <c r="AJ151" s="101">
        <v>0</v>
      </c>
      <c r="AK151" s="102">
        <v>0</v>
      </c>
      <c r="AL151" s="103">
        <f>ROUND('Scoring &amp; Payment'!G151*AK151/4,0)</f>
        <v>0</v>
      </c>
      <c r="AM151" s="104">
        <f t="shared" si="4"/>
        <v>0</v>
      </c>
    </row>
    <row r="152" spans="1:39" x14ac:dyDescent="0.25">
      <c r="A152" s="75">
        <v>9423</v>
      </c>
      <c r="B152" s="76">
        <v>75361</v>
      </c>
      <c r="C152" s="77" t="s">
        <v>230</v>
      </c>
      <c r="D152" s="77" t="s">
        <v>58</v>
      </c>
      <c r="E152" s="78">
        <v>44470</v>
      </c>
      <c r="F152" s="78">
        <v>44834</v>
      </c>
      <c r="G152" s="79">
        <v>9293</v>
      </c>
      <c r="H152" s="80" t="s">
        <v>293</v>
      </c>
      <c r="I152" s="80" t="s">
        <v>293</v>
      </c>
      <c r="J152" s="80" t="s">
        <v>293</v>
      </c>
      <c r="K152" s="81" t="str">
        <f t="shared" si="5"/>
        <v>Y</v>
      </c>
      <c r="L152" s="82">
        <v>4.7430199999999996</v>
      </c>
      <c r="M152" s="83">
        <v>1</v>
      </c>
      <c r="N152" s="82">
        <v>4.7430199999999996</v>
      </c>
      <c r="O152" s="84" t="s">
        <v>300</v>
      </c>
      <c r="P152" s="84">
        <v>5</v>
      </c>
      <c r="Q152" s="83">
        <v>3.6231890000000003E-2</v>
      </c>
      <c r="R152" s="84" t="s">
        <v>300</v>
      </c>
      <c r="S152" s="84">
        <v>15</v>
      </c>
      <c r="T152" s="83">
        <v>4.0983609999999997E-2</v>
      </c>
      <c r="U152" s="84" t="s">
        <v>300</v>
      </c>
      <c r="V152" s="84">
        <v>10</v>
      </c>
      <c r="W152" s="83">
        <v>0.30405406000000001</v>
      </c>
      <c r="X152" s="84" t="s">
        <v>298</v>
      </c>
      <c r="Y152" s="84">
        <v>0</v>
      </c>
      <c r="Z152" s="83">
        <v>0.66037735999999991</v>
      </c>
      <c r="AA152" s="84" t="s">
        <v>299</v>
      </c>
      <c r="AB152" s="84">
        <v>0.75</v>
      </c>
      <c r="AC152" s="83">
        <v>0.92307692000000008</v>
      </c>
      <c r="AD152" s="84" t="s">
        <v>297</v>
      </c>
      <c r="AE152" s="84">
        <v>1.75</v>
      </c>
      <c r="AF152" s="85"/>
      <c r="AG152" s="84"/>
      <c r="AH152" s="84">
        <v>0</v>
      </c>
      <c r="AI152" s="86">
        <f t="shared" si="6"/>
        <v>32.5</v>
      </c>
      <c r="AJ152" s="86">
        <v>32.5</v>
      </c>
      <c r="AK152" s="87">
        <v>0.72222222222222221</v>
      </c>
      <c r="AL152" s="88">
        <f>ROUND('Scoring &amp; Payment'!G152*AK152/4,0)</f>
        <v>1678</v>
      </c>
      <c r="AM152" s="89">
        <f t="shared" si="4"/>
        <v>2.9386628558619142E-3</v>
      </c>
    </row>
    <row r="153" spans="1:39" x14ac:dyDescent="0.25">
      <c r="A153" s="90">
        <v>5413</v>
      </c>
      <c r="B153" s="91">
        <v>75365</v>
      </c>
      <c r="C153" s="92" t="s">
        <v>231</v>
      </c>
      <c r="D153" s="92" t="s">
        <v>58</v>
      </c>
      <c r="E153" s="93">
        <v>44470</v>
      </c>
      <c r="F153" s="93">
        <v>44834</v>
      </c>
      <c r="G153" s="94">
        <v>10821</v>
      </c>
      <c r="H153" s="95" t="s">
        <v>293</v>
      </c>
      <c r="I153" s="95" t="s">
        <v>293</v>
      </c>
      <c r="J153" s="95" t="s">
        <v>293</v>
      </c>
      <c r="K153" s="96" t="str">
        <f t="shared" si="5"/>
        <v>Y</v>
      </c>
      <c r="L153" s="97">
        <v>4.2572599999999996</v>
      </c>
      <c r="M153" s="98">
        <v>1</v>
      </c>
      <c r="N153" s="97">
        <v>4.2572599999999996</v>
      </c>
      <c r="O153" s="99" t="s">
        <v>300</v>
      </c>
      <c r="P153" s="99">
        <v>5</v>
      </c>
      <c r="Q153" s="98">
        <v>6.1403530000000005E-2</v>
      </c>
      <c r="R153" s="99" t="s">
        <v>296</v>
      </c>
      <c r="S153" s="99">
        <v>8.25</v>
      </c>
      <c r="T153" s="98">
        <v>0.14285713999999999</v>
      </c>
      <c r="U153" s="99" t="s">
        <v>298</v>
      </c>
      <c r="V153" s="99">
        <v>0</v>
      </c>
      <c r="W153" s="98">
        <v>0.21774193</v>
      </c>
      <c r="X153" s="99" t="s">
        <v>299</v>
      </c>
      <c r="Y153" s="99">
        <v>0.75</v>
      </c>
      <c r="Z153" s="98">
        <v>0.97058825999999998</v>
      </c>
      <c r="AA153" s="99" t="s">
        <v>295</v>
      </c>
      <c r="AB153" s="99">
        <v>3.75</v>
      </c>
      <c r="AC153" s="98">
        <v>1</v>
      </c>
      <c r="AD153" s="99" t="s">
        <v>300</v>
      </c>
      <c r="AE153" s="99">
        <v>5</v>
      </c>
      <c r="AF153" s="100"/>
      <c r="AG153" s="99"/>
      <c r="AH153" s="99">
        <v>0</v>
      </c>
      <c r="AI153" s="101">
        <f t="shared" si="6"/>
        <v>22.75</v>
      </c>
      <c r="AJ153" s="101">
        <v>22.75</v>
      </c>
      <c r="AK153" s="102">
        <v>0.50555555555555554</v>
      </c>
      <c r="AL153" s="103">
        <f>ROUND('Scoring &amp; Payment'!G153*AK153/4,0)</f>
        <v>1368</v>
      </c>
      <c r="AM153" s="104">
        <f t="shared" si="4"/>
        <v>2.3957632817753868E-3</v>
      </c>
    </row>
    <row r="154" spans="1:39" x14ac:dyDescent="0.25">
      <c r="A154" s="75">
        <v>9902</v>
      </c>
      <c r="B154" s="76">
        <v>75366</v>
      </c>
      <c r="C154" s="77" t="s">
        <v>232</v>
      </c>
      <c r="D154" s="77" t="s">
        <v>181</v>
      </c>
      <c r="E154" s="78">
        <v>44470</v>
      </c>
      <c r="F154" s="78">
        <v>44834</v>
      </c>
      <c r="G154" s="79">
        <v>26768</v>
      </c>
      <c r="H154" s="80" t="s">
        <v>293</v>
      </c>
      <c r="I154" s="80" t="s">
        <v>293</v>
      </c>
      <c r="J154" s="80" t="s">
        <v>293</v>
      </c>
      <c r="K154" s="81" t="str">
        <f t="shared" si="5"/>
        <v>Y</v>
      </c>
      <c r="L154" s="82">
        <v>3.4247999999999998</v>
      </c>
      <c r="M154" s="83">
        <v>1</v>
      </c>
      <c r="N154" s="82">
        <v>3.4247999999999998</v>
      </c>
      <c r="O154" s="84" t="s">
        <v>296</v>
      </c>
      <c r="P154" s="84">
        <v>2.75</v>
      </c>
      <c r="Q154" s="83">
        <v>6.741569E-2</v>
      </c>
      <c r="R154" s="84" t="s">
        <v>297</v>
      </c>
      <c r="S154" s="84">
        <v>5.25</v>
      </c>
      <c r="T154" s="83">
        <v>5.9210529999999997E-2</v>
      </c>
      <c r="U154" s="84" t="s">
        <v>295</v>
      </c>
      <c r="V154" s="84">
        <v>7.5</v>
      </c>
      <c r="W154" s="83">
        <v>0.10606059</v>
      </c>
      <c r="X154" s="84" t="s">
        <v>295</v>
      </c>
      <c r="Y154" s="84">
        <v>3.75</v>
      </c>
      <c r="Z154" s="83">
        <v>0.65573769999999998</v>
      </c>
      <c r="AA154" s="84" t="s">
        <v>299</v>
      </c>
      <c r="AB154" s="84">
        <v>0.75</v>
      </c>
      <c r="AC154" s="83">
        <v>0.91578946999999999</v>
      </c>
      <c r="AD154" s="84" t="s">
        <v>297</v>
      </c>
      <c r="AE154" s="84">
        <v>1.75</v>
      </c>
      <c r="AF154" s="85"/>
      <c r="AG154" s="84"/>
      <c r="AH154" s="84">
        <v>0</v>
      </c>
      <c r="AI154" s="86">
        <f t="shared" si="6"/>
        <v>21.75</v>
      </c>
      <c r="AJ154" s="86">
        <v>21.75</v>
      </c>
      <c r="AK154" s="87">
        <v>0.48333333333333334</v>
      </c>
      <c r="AL154" s="88">
        <f>ROUND('Scoring &amp; Payment'!G154*AK154/4,0)</f>
        <v>3234</v>
      </c>
      <c r="AM154" s="89">
        <f t="shared" si="4"/>
        <v>5.6636684599865499E-3</v>
      </c>
    </row>
    <row r="155" spans="1:39" x14ac:dyDescent="0.25">
      <c r="A155" s="90" t="s">
        <v>233</v>
      </c>
      <c r="B155" s="91">
        <v>75367</v>
      </c>
      <c r="C155" s="92" t="s">
        <v>234</v>
      </c>
      <c r="D155" s="92" t="s">
        <v>60</v>
      </c>
      <c r="E155" s="93">
        <v>44470</v>
      </c>
      <c r="F155" s="93">
        <v>44834</v>
      </c>
      <c r="G155" s="94">
        <v>18572</v>
      </c>
      <c r="H155" s="95" t="s">
        <v>293</v>
      </c>
      <c r="I155" s="95" t="s">
        <v>293</v>
      </c>
      <c r="J155" s="95" t="s">
        <v>294</v>
      </c>
      <c r="K155" s="96" t="str">
        <f t="shared" si="5"/>
        <v>N</v>
      </c>
      <c r="L155" s="97">
        <v>3.5702099999999999</v>
      </c>
      <c r="M155" s="98">
        <v>1</v>
      </c>
      <c r="N155" s="97">
        <v>3.5702099999999999</v>
      </c>
      <c r="O155" s="99" t="s">
        <v>301</v>
      </c>
      <c r="P155" s="99" t="s">
        <v>302</v>
      </c>
      <c r="Q155" s="98">
        <v>2.0833330000000001E-2</v>
      </c>
      <c r="R155" s="99" t="s">
        <v>301</v>
      </c>
      <c r="S155" s="99">
        <v>0</v>
      </c>
      <c r="T155" s="98">
        <v>8.1447980000000003E-2</v>
      </c>
      <c r="U155" s="99" t="s">
        <v>301</v>
      </c>
      <c r="V155" s="99">
        <v>0</v>
      </c>
      <c r="W155" s="98">
        <v>0.13247866999999999</v>
      </c>
      <c r="X155" s="99" t="s">
        <v>301</v>
      </c>
      <c r="Y155" s="99">
        <v>0</v>
      </c>
      <c r="Z155" s="98">
        <v>0.94957986000000005</v>
      </c>
      <c r="AA155" s="99" t="s">
        <v>301</v>
      </c>
      <c r="AB155" s="99">
        <v>0</v>
      </c>
      <c r="AC155" s="98">
        <v>0.92424242000000012</v>
      </c>
      <c r="AD155" s="99" t="s">
        <v>301</v>
      </c>
      <c r="AE155" s="99">
        <v>0</v>
      </c>
      <c r="AF155" s="100"/>
      <c r="AG155" s="99"/>
      <c r="AH155" s="99">
        <v>0</v>
      </c>
      <c r="AI155" s="101">
        <f t="shared" si="6"/>
        <v>0</v>
      </c>
      <c r="AJ155" s="101">
        <v>0</v>
      </c>
      <c r="AK155" s="102">
        <v>0</v>
      </c>
      <c r="AL155" s="103">
        <f>ROUND('Scoring &amp; Payment'!G155*AK155/4,0)</f>
        <v>0</v>
      </c>
      <c r="AM155" s="104">
        <f t="shared" si="4"/>
        <v>0</v>
      </c>
    </row>
    <row r="156" spans="1:39" x14ac:dyDescent="0.25">
      <c r="A156" s="75">
        <v>9969</v>
      </c>
      <c r="B156" s="76">
        <v>75368</v>
      </c>
      <c r="C156" s="77" t="s">
        <v>235</v>
      </c>
      <c r="D156" s="77" t="s">
        <v>63</v>
      </c>
      <c r="E156" s="78">
        <v>44470</v>
      </c>
      <c r="F156" s="78">
        <v>44834</v>
      </c>
      <c r="G156" s="79">
        <v>30496</v>
      </c>
      <c r="H156" s="80" t="s">
        <v>293</v>
      </c>
      <c r="I156" s="80" t="s">
        <v>293</v>
      </c>
      <c r="J156" s="80" t="s">
        <v>293</v>
      </c>
      <c r="K156" s="81" t="str">
        <f t="shared" si="5"/>
        <v>Y</v>
      </c>
      <c r="L156" s="82">
        <v>2.8121800000000001</v>
      </c>
      <c r="M156" s="83">
        <v>1</v>
      </c>
      <c r="N156" s="82">
        <v>2.8121800000000001</v>
      </c>
      <c r="O156" s="84" t="s">
        <v>298</v>
      </c>
      <c r="P156" s="84">
        <v>0</v>
      </c>
      <c r="Q156" s="83">
        <v>8.1196589999999999E-2</v>
      </c>
      <c r="R156" s="84" t="s">
        <v>297</v>
      </c>
      <c r="S156" s="84">
        <v>5.25</v>
      </c>
      <c r="T156" s="83">
        <v>4.7337290000000004E-2</v>
      </c>
      <c r="U156" s="84" t="s">
        <v>295</v>
      </c>
      <c r="V156" s="84">
        <v>7.5</v>
      </c>
      <c r="W156" s="83">
        <v>0.22005569999999999</v>
      </c>
      <c r="X156" s="84" t="s">
        <v>299</v>
      </c>
      <c r="Y156" s="84">
        <v>0.75</v>
      </c>
      <c r="Z156" s="83">
        <v>0.70448549000000005</v>
      </c>
      <c r="AA156" s="84" t="s">
        <v>297</v>
      </c>
      <c r="AB156" s="84">
        <v>1.75</v>
      </c>
      <c r="AC156" s="83">
        <v>0.92</v>
      </c>
      <c r="AD156" s="84" t="s">
        <v>297</v>
      </c>
      <c r="AE156" s="84">
        <v>1.75</v>
      </c>
      <c r="AF156" s="85"/>
      <c r="AG156" s="84"/>
      <c r="AH156" s="84">
        <v>0</v>
      </c>
      <c r="AI156" s="86">
        <f t="shared" si="6"/>
        <v>17</v>
      </c>
      <c r="AJ156" s="86">
        <v>17</v>
      </c>
      <c r="AK156" s="87">
        <v>0.37777777777777777</v>
      </c>
      <c r="AL156" s="88">
        <f>ROUND('Scoring &amp; Payment'!G156*AK156/4,0)</f>
        <v>2880</v>
      </c>
      <c r="AM156" s="89">
        <f t="shared" si="4"/>
        <v>5.0437121721587088E-3</v>
      </c>
    </row>
    <row r="157" spans="1:39" x14ac:dyDescent="0.25">
      <c r="A157" s="90">
        <v>6999</v>
      </c>
      <c r="B157" s="91">
        <v>75371</v>
      </c>
      <c r="C157" s="92" t="s">
        <v>236</v>
      </c>
      <c r="D157" s="92" t="s">
        <v>237</v>
      </c>
      <c r="E157" s="93">
        <v>44470</v>
      </c>
      <c r="F157" s="93">
        <v>44834</v>
      </c>
      <c r="G157" s="94">
        <v>27296</v>
      </c>
      <c r="H157" s="95" t="s">
        <v>293</v>
      </c>
      <c r="I157" s="95" t="s">
        <v>293</v>
      </c>
      <c r="J157" s="95" t="s">
        <v>293</v>
      </c>
      <c r="K157" s="96" t="str">
        <f t="shared" si="5"/>
        <v>Y</v>
      </c>
      <c r="L157" s="97">
        <v>4.4646400000000002</v>
      </c>
      <c r="M157" s="98">
        <v>1</v>
      </c>
      <c r="N157" s="97">
        <v>4.4646400000000002</v>
      </c>
      <c r="O157" s="99" t="s">
        <v>300</v>
      </c>
      <c r="P157" s="99">
        <v>5</v>
      </c>
      <c r="Q157" s="98">
        <v>6.2761509999999993E-2</v>
      </c>
      <c r="R157" s="99" t="s">
        <v>296</v>
      </c>
      <c r="S157" s="99">
        <v>8.25</v>
      </c>
      <c r="T157" s="98">
        <v>5.3511719999999999E-2</v>
      </c>
      <c r="U157" s="99" t="s">
        <v>295</v>
      </c>
      <c r="V157" s="99">
        <v>7.5</v>
      </c>
      <c r="W157" s="98">
        <v>0.12207791</v>
      </c>
      <c r="X157" s="99" t="s">
        <v>295</v>
      </c>
      <c r="Y157" s="99">
        <v>3.75</v>
      </c>
      <c r="Z157" s="98">
        <v>0.97984886000000004</v>
      </c>
      <c r="AA157" s="99" t="s">
        <v>300</v>
      </c>
      <c r="AB157" s="99">
        <v>5</v>
      </c>
      <c r="AC157" s="98">
        <v>0.99</v>
      </c>
      <c r="AD157" s="99" t="s">
        <v>300</v>
      </c>
      <c r="AE157" s="99">
        <v>5</v>
      </c>
      <c r="AF157" s="100"/>
      <c r="AG157" s="99"/>
      <c r="AH157" s="99">
        <v>0</v>
      </c>
      <c r="AI157" s="101">
        <f t="shared" si="6"/>
        <v>34.5</v>
      </c>
      <c r="AJ157" s="101">
        <v>34.5</v>
      </c>
      <c r="AK157" s="102">
        <v>0.76666666666666672</v>
      </c>
      <c r="AL157" s="103">
        <f>ROUND('Scoring &amp; Payment'!G157*AK157/4,0)</f>
        <v>5232</v>
      </c>
      <c r="AM157" s="104">
        <f t="shared" si="4"/>
        <v>9.1627437794216549E-3</v>
      </c>
    </row>
    <row r="158" spans="1:39" x14ac:dyDescent="0.25">
      <c r="A158" s="75">
        <v>6577</v>
      </c>
      <c r="B158" s="76">
        <v>75373</v>
      </c>
      <c r="C158" s="77" t="s">
        <v>238</v>
      </c>
      <c r="D158" s="77" t="s">
        <v>92</v>
      </c>
      <c r="E158" s="78">
        <v>44470</v>
      </c>
      <c r="F158" s="78">
        <v>44834</v>
      </c>
      <c r="G158" s="79">
        <v>13129</v>
      </c>
      <c r="H158" s="80" t="s">
        <v>293</v>
      </c>
      <c r="I158" s="80" t="s">
        <v>293</v>
      </c>
      <c r="J158" s="80" t="s">
        <v>293</v>
      </c>
      <c r="K158" s="81" t="str">
        <f t="shared" si="5"/>
        <v>Y</v>
      </c>
      <c r="L158" s="82">
        <v>3.9253399999999998</v>
      </c>
      <c r="M158" s="83">
        <v>1</v>
      </c>
      <c r="N158" s="82">
        <v>3.9253399999999998</v>
      </c>
      <c r="O158" s="84" t="s">
        <v>295</v>
      </c>
      <c r="P158" s="84">
        <v>3.75</v>
      </c>
      <c r="Q158" s="83">
        <v>0.11382116</v>
      </c>
      <c r="R158" s="84" t="s">
        <v>298</v>
      </c>
      <c r="S158" s="84">
        <v>0</v>
      </c>
      <c r="T158" s="83">
        <v>7.8787889999999999E-2</v>
      </c>
      <c r="U158" s="84" t="s">
        <v>297</v>
      </c>
      <c r="V158" s="84">
        <v>3.5</v>
      </c>
      <c r="W158" s="83">
        <v>0.22159091</v>
      </c>
      <c r="X158" s="84" t="s">
        <v>299</v>
      </c>
      <c r="Y158" s="84">
        <v>0.75</v>
      </c>
      <c r="Z158" s="83">
        <v>0.40909089999999998</v>
      </c>
      <c r="AA158" s="84" t="s">
        <v>298</v>
      </c>
      <c r="AB158" s="84">
        <v>0</v>
      </c>
      <c r="AC158" s="83">
        <v>0.95555555999999997</v>
      </c>
      <c r="AD158" s="84" t="s">
        <v>296</v>
      </c>
      <c r="AE158" s="84">
        <v>2.75</v>
      </c>
      <c r="AF158" s="85"/>
      <c r="AG158" s="84"/>
      <c r="AH158" s="84">
        <v>0</v>
      </c>
      <c r="AI158" s="86">
        <f t="shared" si="6"/>
        <v>10.75</v>
      </c>
      <c r="AJ158" s="86">
        <v>10.75</v>
      </c>
      <c r="AK158" s="87">
        <v>0.2388888888888889</v>
      </c>
      <c r="AL158" s="88">
        <f>ROUND('Scoring &amp; Payment'!G158*AK158/4,0)</f>
        <v>784</v>
      </c>
      <c r="AM158" s="89">
        <f t="shared" si="4"/>
        <v>1.3730105357543151E-3</v>
      </c>
    </row>
    <row r="159" spans="1:39" x14ac:dyDescent="0.25">
      <c r="A159" s="90">
        <v>9332</v>
      </c>
      <c r="B159" s="91">
        <v>75374</v>
      </c>
      <c r="C159" s="92" t="s">
        <v>239</v>
      </c>
      <c r="D159" s="92" t="s">
        <v>58</v>
      </c>
      <c r="E159" s="93">
        <v>44470</v>
      </c>
      <c r="F159" s="93">
        <v>44834</v>
      </c>
      <c r="G159" s="94">
        <v>10455</v>
      </c>
      <c r="H159" s="95" t="s">
        <v>293</v>
      </c>
      <c r="I159" s="95" t="s">
        <v>293</v>
      </c>
      <c r="J159" s="95" t="s">
        <v>293</v>
      </c>
      <c r="K159" s="96" t="str">
        <f t="shared" si="5"/>
        <v>Y</v>
      </c>
      <c r="L159" s="97">
        <v>0</v>
      </c>
      <c r="M159" s="98">
        <v>0</v>
      </c>
      <c r="N159" s="97">
        <v>0</v>
      </c>
      <c r="O159" s="99" t="s">
        <v>298</v>
      </c>
      <c r="P159" s="99">
        <v>0</v>
      </c>
      <c r="Q159" s="98">
        <v>3.2258079999999995E-2</v>
      </c>
      <c r="R159" s="99" t="s">
        <v>300</v>
      </c>
      <c r="S159" s="99">
        <v>15</v>
      </c>
      <c r="T159" s="98">
        <v>0.10738253</v>
      </c>
      <c r="U159" s="99" t="s">
        <v>299</v>
      </c>
      <c r="V159" s="99">
        <v>1.5</v>
      </c>
      <c r="W159" s="98">
        <v>0.13999999000000002</v>
      </c>
      <c r="X159" s="99" t="s">
        <v>296</v>
      </c>
      <c r="Y159" s="99">
        <v>2.75</v>
      </c>
      <c r="Z159" s="98">
        <v>1</v>
      </c>
      <c r="AA159" s="99" t="s">
        <v>300</v>
      </c>
      <c r="AB159" s="99">
        <v>5</v>
      </c>
      <c r="AC159" s="98">
        <v>0.97499999999999998</v>
      </c>
      <c r="AD159" s="99" t="s">
        <v>295</v>
      </c>
      <c r="AE159" s="99">
        <v>3.75</v>
      </c>
      <c r="AF159" s="100"/>
      <c r="AG159" s="99"/>
      <c r="AH159" s="99">
        <v>0</v>
      </c>
      <c r="AI159" s="101">
        <f t="shared" si="6"/>
        <v>28</v>
      </c>
      <c r="AJ159" s="101">
        <v>28</v>
      </c>
      <c r="AK159" s="102">
        <v>0.62222222222222223</v>
      </c>
      <c r="AL159" s="103">
        <f>ROUND('Scoring &amp; Payment'!G159*AK159/4,0)</f>
        <v>1626</v>
      </c>
      <c r="AM159" s="104">
        <f t="shared" si="4"/>
        <v>2.847595830531271E-3</v>
      </c>
    </row>
    <row r="160" spans="1:39" x14ac:dyDescent="0.25">
      <c r="A160" s="75">
        <v>20826</v>
      </c>
      <c r="B160" s="76">
        <v>75375</v>
      </c>
      <c r="C160" s="77" t="s">
        <v>240</v>
      </c>
      <c r="D160" s="77" t="s">
        <v>213</v>
      </c>
      <c r="E160" s="78">
        <v>43374</v>
      </c>
      <c r="F160" s="78">
        <v>43738</v>
      </c>
      <c r="G160" s="79">
        <v>25878</v>
      </c>
      <c r="H160" s="80" t="s">
        <v>293</v>
      </c>
      <c r="I160" s="80" t="s">
        <v>293</v>
      </c>
      <c r="J160" s="80" t="s">
        <v>293</v>
      </c>
      <c r="K160" s="81" t="str">
        <f t="shared" si="5"/>
        <v>Y</v>
      </c>
      <c r="L160" s="82">
        <v>3.0605600000000002</v>
      </c>
      <c r="M160" s="83">
        <v>1</v>
      </c>
      <c r="N160" s="82">
        <v>3.0605600000000002</v>
      </c>
      <c r="O160" s="84" t="s">
        <v>299</v>
      </c>
      <c r="P160" s="84">
        <v>0.75</v>
      </c>
      <c r="Q160" s="83">
        <v>1.3333340000000001E-2</v>
      </c>
      <c r="R160" s="84" t="s">
        <v>300</v>
      </c>
      <c r="S160" s="84">
        <v>15</v>
      </c>
      <c r="T160" s="83">
        <v>1.7857149999999999E-2</v>
      </c>
      <c r="U160" s="84" t="s">
        <v>300</v>
      </c>
      <c r="V160" s="84">
        <v>10</v>
      </c>
      <c r="W160" s="83">
        <v>0.15408806999999999</v>
      </c>
      <c r="X160" s="84" t="s">
        <v>296</v>
      </c>
      <c r="Y160" s="84">
        <v>2.75</v>
      </c>
      <c r="Z160" s="83">
        <v>1</v>
      </c>
      <c r="AA160" s="84" t="s">
        <v>300</v>
      </c>
      <c r="AB160" s="84">
        <v>5</v>
      </c>
      <c r="AC160" s="83">
        <v>1</v>
      </c>
      <c r="AD160" s="84" t="s">
        <v>300</v>
      </c>
      <c r="AE160" s="84">
        <v>5</v>
      </c>
      <c r="AF160" s="85"/>
      <c r="AG160" s="84"/>
      <c r="AH160" s="84">
        <v>0</v>
      </c>
      <c r="AI160" s="86">
        <f t="shared" si="6"/>
        <v>38.5</v>
      </c>
      <c r="AJ160" s="86">
        <v>38.5</v>
      </c>
      <c r="AK160" s="87">
        <v>0.85555555555555551</v>
      </c>
      <c r="AL160" s="88">
        <f>ROUND('Scoring &amp; Payment'!G160*AK160/4,0)</f>
        <v>5535</v>
      </c>
      <c r="AM160" s="89">
        <f t="shared" si="4"/>
        <v>9.6933843308675185E-3</v>
      </c>
    </row>
    <row r="161" spans="1:39" x14ac:dyDescent="0.25">
      <c r="A161" s="90">
        <v>20925</v>
      </c>
      <c r="B161" s="91">
        <v>75377</v>
      </c>
      <c r="C161" s="92" t="s">
        <v>241</v>
      </c>
      <c r="D161" s="92" t="s">
        <v>123</v>
      </c>
      <c r="E161" s="93">
        <v>44470</v>
      </c>
      <c r="F161" s="93">
        <v>44834</v>
      </c>
      <c r="G161" s="94">
        <v>26263</v>
      </c>
      <c r="H161" s="95" t="s">
        <v>293</v>
      </c>
      <c r="I161" s="95" t="s">
        <v>293</v>
      </c>
      <c r="J161" s="95" t="s">
        <v>293</v>
      </c>
      <c r="K161" s="96" t="str">
        <f t="shared" si="5"/>
        <v>Y</v>
      </c>
      <c r="L161" s="97">
        <v>3.4245700000000001</v>
      </c>
      <c r="M161" s="98">
        <v>1</v>
      </c>
      <c r="N161" s="97">
        <v>3.4245700000000001</v>
      </c>
      <c r="O161" s="99" t="s">
        <v>296</v>
      </c>
      <c r="P161" s="99">
        <v>2.75</v>
      </c>
      <c r="Q161" s="98">
        <v>6.8965540000000006E-2</v>
      </c>
      <c r="R161" s="99" t="s">
        <v>297</v>
      </c>
      <c r="S161" s="99">
        <v>5.25</v>
      </c>
      <c r="T161" s="98">
        <v>5.2959470000000002E-2</v>
      </c>
      <c r="U161" s="99" t="s">
        <v>295</v>
      </c>
      <c r="V161" s="99">
        <v>7.5</v>
      </c>
      <c r="W161" s="98">
        <v>0.14244187</v>
      </c>
      <c r="X161" s="99" t="s">
        <v>296</v>
      </c>
      <c r="Y161" s="99">
        <v>2.75</v>
      </c>
      <c r="Z161" s="98">
        <v>0.75706211999999995</v>
      </c>
      <c r="AA161" s="99" t="s">
        <v>297</v>
      </c>
      <c r="AB161" s="99">
        <v>1.75</v>
      </c>
      <c r="AC161" s="98">
        <v>0.96551723999999994</v>
      </c>
      <c r="AD161" s="99" t="s">
        <v>295</v>
      </c>
      <c r="AE161" s="99">
        <v>3.75</v>
      </c>
      <c r="AF161" s="100"/>
      <c r="AG161" s="99"/>
      <c r="AH161" s="99">
        <v>0</v>
      </c>
      <c r="AI161" s="101">
        <f t="shared" si="6"/>
        <v>23.75</v>
      </c>
      <c r="AJ161" s="101">
        <v>23.75</v>
      </c>
      <c r="AK161" s="102">
        <v>0.52777777777777779</v>
      </c>
      <c r="AL161" s="103">
        <f>ROUND('Scoring &amp; Payment'!G161*AK161/4,0)</f>
        <v>3465</v>
      </c>
      <c r="AM161" s="104">
        <f t="shared" si="4"/>
        <v>6.0682162071284467E-3</v>
      </c>
    </row>
    <row r="162" spans="1:39" x14ac:dyDescent="0.25">
      <c r="A162" s="75">
        <v>20933</v>
      </c>
      <c r="B162" s="76">
        <v>75378</v>
      </c>
      <c r="C162" s="77" t="s">
        <v>242</v>
      </c>
      <c r="D162" s="77" t="s">
        <v>58</v>
      </c>
      <c r="E162" s="78">
        <v>44470</v>
      </c>
      <c r="F162" s="78">
        <v>44834</v>
      </c>
      <c r="G162" s="79">
        <v>26072</v>
      </c>
      <c r="H162" s="80" t="s">
        <v>293</v>
      </c>
      <c r="I162" s="80" t="s">
        <v>293</v>
      </c>
      <c r="J162" s="80" t="s">
        <v>293</v>
      </c>
      <c r="K162" s="81" t="str">
        <f t="shared" si="5"/>
        <v>Y</v>
      </c>
      <c r="L162" s="82">
        <v>4.6863000000000001</v>
      </c>
      <c r="M162" s="83">
        <v>1</v>
      </c>
      <c r="N162" s="82">
        <v>4.6863000000000001</v>
      </c>
      <c r="O162" s="84" t="s">
        <v>300</v>
      </c>
      <c r="P162" s="84">
        <v>5</v>
      </c>
      <c r="Q162" s="83">
        <v>5.2959480000000003E-2</v>
      </c>
      <c r="R162" s="84" t="s">
        <v>296</v>
      </c>
      <c r="S162" s="84">
        <v>8.25</v>
      </c>
      <c r="T162" s="83">
        <v>2.5641029999999999E-2</v>
      </c>
      <c r="U162" s="84" t="s">
        <v>300</v>
      </c>
      <c r="V162" s="84">
        <v>10</v>
      </c>
      <c r="W162" s="83">
        <v>0.29333335999999999</v>
      </c>
      <c r="X162" s="84" t="s">
        <v>298</v>
      </c>
      <c r="Y162" s="84">
        <v>0</v>
      </c>
      <c r="Z162" s="83">
        <v>0.77999998000000004</v>
      </c>
      <c r="AA162" s="84" t="s">
        <v>297</v>
      </c>
      <c r="AB162" s="84">
        <v>1.75</v>
      </c>
      <c r="AC162" s="83">
        <v>0.98290598000000007</v>
      </c>
      <c r="AD162" s="84" t="s">
        <v>295</v>
      </c>
      <c r="AE162" s="84">
        <v>3.75</v>
      </c>
      <c r="AF162" s="85"/>
      <c r="AG162" s="84"/>
      <c r="AH162" s="84">
        <v>0</v>
      </c>
      <c r="AI162" s="86">
        <f t="shared" si="6"/>
        <v>28.75</v>
      </c>
      <c r="AJ162" s="86">
        <v>28.75</v>
      </c>
      <c r="AK162" s="87">
        <v>0.63888888888888884</v>
      </c>
      <c r="AL162" s="88">
        <f>ROUND('Scoring &amp; Payment'!G162*AK162/4,0)</f>
        <v>4164</v>
      </c>
      <c r="AM162" s="89">
        <f t="shared" si="4"/>
        <v>7.2923671822461332E-3</v>
      </c>
    </row>
    <row r="163" spans="1:39" x14ac:dyDescent="0.25">
      <c r="A163" s="90">
        <v>20941</v>
      </c>
      <c r="B163" s="91">
        <v>75379</v>
      </c>
      <c r="C163" s="92" t="s">
        <v>243</v>
      </c>
      <c r="D163" s="92" t="s">
        <v>60</v>
      </c>
      <c r="E163" s="93">
        <v>44470</v>
      </c>
      <c r="F163" s="93">
        <v>44834</v>
      </c>
      <c r="G163" s="94">
        <v>18653</v>
      </c>
      <c r="H163" s="95" t="s">
        <v>293</v>
      </c>
      <c r="I163" s="95" t="s">
        <v>293</v>
      </c>
      <c r="J163" s="95" t="s">
        <v>293</v>
      </c>
      <c r="K163" s="96" t="str">
        <f t="shared" si="5"/>
        <v>Y</v>
      </c>
      <c r="L163" s="97">
        <v>3.08291</v>
      </c>
      <c r="M163" s="98">
        <v>1</v>
      </c>
      <c r="N163" s="97">
        <v>3.08291</v>
      </c>
      <c r="O163" s="99" t="s">
        <v>299</v>
      </c>
      <c r="P163" s="99">
        <v>0.75</v>
      </c>
      <c r="Q163" s="98">
        <v>3.5211279999999998E-2</v>
      </c>
      <c r="R163" s="99" t="s">
        <v>300</v>
      </c>
      <c r="S163" s="99">
        <v>15</v>
      </c>
      <c r="T163" s="98">
        <v>7.8125E-2</v>
      </c>
      <c r="U163" s="99" t="s">
        <v>297</v>
      </c>
      <c r="V163" s="99">
        <v>3.5</v>
      </c>
      <c r="W163" s="98">
        <v>0.28365382</v>
      </c>
      <c r="X163" s="99" t="s">
        <v>298</v>
      </c>
      <c r="Y163" s="99">
        <v>0</v>
      </c>
      <c r="Z163" s="98">
        <v>0.95689655000000007</v>
      </c>
      <c r="AA163" s="99" t="s">
        <v>295</v>
      </c>
      <c r="AB163" s="99">
        <v>3.75</v>
      </c>
      <c r="AC163" s="98">
        <v>0.86666667000000008</v>
      </c>
      <c r="AD163" s="99" t="s">
        <v>299</v>
      </c>
      <c r="AE163" s="99">
        <v>0.75</v>
      </c>
      <c r="AF163" s="100"/>
      <c r="AG163" s="99"/>
      <c r="AH163" s="99">
        <v>0</v>
      </c>
      <c r="AI163" s="101">
        <f t="shared" si="6"/>
        <v>23.75</v>
      </c>
      <c r="AJ163" s="101">
        <v>23.75</v>
      </c>
      <c r="AK163" s="102">
        <v>0.52777777777777779</v>
      </c>
      <c r="AL163" s="103">
        <f>ROUND('Scoring &amp; Payment'!G163*AK163/4,0)</f>
        <v>2461</v>
      </c>
      <c r="AM163" s="104">
        <f t="shared" si="4"/>
        <v>4.3099221026675636E-3</v>
      </c>
    </row>
    <row r="164" spans="1:39" x14ac:dyDescent="0.25">
      <c r="A164" s="75">
        <v>9333</v>
      </c>
      <c r="B164" s="76">
        <v>75380</v>
      </c>
      <c r="C164" s="77" t="s">
        <v>244</v>
      </c>
      <c r="D164" s="77" t="s">
        <v>63</v>
      </c>
      <c r="E164" s="78">
        <v>44470</v>
      </c>
      <c r="F164" s="78">
        <v>44834</v>
      </c>
      <c r="G164" s="79">
        <v>16207</v>
      </c>
      <c r="H164" s="80" t="s">
        <v>293</v>
      </c>
      <c r="I164" s="80" t="s">
        <v>293</v>
      </c>
      <c r="J164" s="80" t="s">
        <v>293</v>
      </c>
      <c r="K164" s="81" t="str">
        <f t="shared" si="5"/>
        <v>Y</v>
      </c>
      <c r="L164" s="82">
        <v>3.1246399999999999</v>
      </c>
      <c r="M164" s="83">
        <v>1</v>
      </c>
      <c r="N164" s="82">
        <v>3.1246399999999999</v>
      </c>
      <c r="O164" s="84" t="s">
        <v>299</v>
      </c>
      <c r="P164" s="84">
        <v>0.75</v>
      </c>
      <c r="Q164" s="83">
        <v>6.1111110000000003E-2</v>
      </c>
      <c r="R164" s="84" t="s">
        <v>296</v>
      </c>
      <c r="S164" s="84">
        <v>8.25</v>
      </c>
      <c r="T164" s="83">
        <v>6.8965509999999994E-2</v>
      </c>
      <c r="U164" s="84" t="s">
        <v>296</v>
      </c>
      <c r="V164" s="84">
        <v>5.5</v>
      </c>
      <c r="W164" s="83">
        <v>0.11442785000000001</v>
      </c>
      <c r="X164" s="84" t="s">
        <v>295</v>
      </c>
      <c r="Y164" s="84">
        <v>3.75</v>
      </c>
      <c r="Z164" s="83">
        <v>0.55813951000000006</v>
      </c>
      <c r="AA164" s="84" t="s">
        <v>298</v>
      </c>
      <c r="AB164" s="84">
        <v>0</v>
      </c>
      <c r="AC164" s="83">
        <v>0.73333333000000001</v>
      </c>
      <c r="AD164" s="84" t="s">
        <v>298</v>
      </c>
      <c r="AE164" s="84">
        <v>0</v>
      </c>
      <c r="AF164" s="85"/>
      <c r="AG164" s="84"/>
      <c r="AH164" s="84">
        <v>0</v>
      </c>
      <c r="AI164" s="86">
        <f t="shared" si="6"/>
        <v>18.25</v>
      </c>
      <c r="AJ164" s="86">
        <v>18.25</v>
      </c>
      <c r="AK164" s="87">
        <v>0.40555555555555556</v>
      </c>
      <c r="AL164" s="88">
        <f>ROUND('Scoring &amp; Payment'!G164*AK164/4,0)</f>
        <v>1643</v>
      </c>
      <c r="AM164" s="89">
        <f t="shared" si="4"/>
        <v>2.8773677426585965E-3</v>
      </c>
    </row>
    <row r="165" spans="1:39" x14ac:dyDescent="0.25">
      <c r="A165" s="90">
        <v>20975</v>
      </c>
      <c r="B165" s="91">
        <v>75381</v>
      </c>
      <c r="C165" s="92" t="s">
        <v>245</v>
      </c>
      <c r="D165" s="92" t="s">
        <v>76</v>
      </c>
      <c r="E165" s="93">
        <v>44470</v>
      </c>
      <c r="F165" s="93">
        <v>44834</v>
      </c>
      <c r="G165" s="94">
        <v>38846</v>
      </c>
      <c r="H165" s="95" t="s">
        <v>293</v>
      </c>
      <c r="I165" s="95" t="s">
        <v>293</v>
      </c>
      <c r="J165" s="95" t="s">
        <v>293</v>
      </c>
      <c r="K165" s="96" t="str">
        <f t="shared" si="5"/>
        <v>Y</v>
      </c>
      <c r="L165" s="97">
        <v>2.8828</v>
      </c>
      <c r="M165" s="98">
        <v>1</v>
      </c>
      <c r="N165" s="97">
        <v>2.8828</v>
      </c>
      <c r="O165" s="99" t="s">
        <v>298</v>
      </c>
      <c r="P165" s="99">
        <v>0</v>
      </c>
      <c r="Q165" s="98">
        <v>9.271523999999999E-2</v>
      </c>
      <c r="R165" s="99" t="s">
        <v>299</v>
      </c>
      <c r="S165" s="99">
        <v>2.25</v>
      </c>
      <c r="T165" s="98">
        <v>0.11488249</v>
      </c>
      <c r="U165" s="99" t="s">
        <v>298</v>
      </c>
      <c r="V165" s="99">
        <v>0</v>
      </c>
      <c r="W165" s="98">
        <v>0.19729728999999999</v>
      </c>
      <c r="X165" s="99" t="s">
        <v>297</v>
      </c>
      <c r="Y165" s="99">
        <v>1.75</v>
      </c>
      <c r="Z165" s="98">
        <v>0.92986424999999995</v>
      </c>
      <c r="AA165" s="99" t="s">
        <v>295</v>
      </c>
      <c r="AB165" s="99">
        <v>3.75</v>
      </c>
      <c r="AC165" s="98">
        <v>0.93700787000000008</v>
      </c>
      <c r="AD165" s="99" t="s">
        <v>297</v>
      </c>
      <c r="AE165" s="99">
        <v>1.75</v>
      </c>
      <c r="AF165" s="100"/>
      <c r="AG165" s="99"/>
      <c r="AH165" s="99">
        <v>0</v>
      </c>
      <c r="AI165" s="101">
        <f t="shared" si="6"/>
        <v>9.5</v>
      </c>
      <c r="AJ165" s="101">
        <v>9.5</v>
      </c>
      <c r="AK165" s="102">
        <v>0.21111111111111111</v>
      </c>
      <c r="AL165" s="103">
        <f>ROUND('Scoring &amp; Payment'!G165*AK165/4,0)</f>
        <v>2050</v>
      </c>
      <c r="AM165" s="104">
        <f t="shared" si="4"/>
        <v>3.5901423447657478E-3</v>
      </c>
    </row>
    <row r="166" spans="1:39" x14ac:dyDescent="0.25">
      <c r="A166" s="75">
        <v>20991</v>
      </c>
      <c r="B166" s="76">
        <v>75382</v>
      </c>
      <c r="C166" s="77" t="s">
        <v>246</v>
      </c>
      <c r="D166" s="77" t="s">
        <v>58</v>
      </c>
      <c r="E166" s="78">
        <v>44470</v>
      </c>
      <c r="F166" s="78">
        <v>44834</v>
      </c>
      <c r="G166" s="79">
        <v>23588</v>
      </c>
      <c r="H166" s="80" t="s">
        <v>293</v>
      </c>
      <c r="I166" s="80" t="s">
        <v>293</v>
      </c>
      <c r="J166" s="80" t="s">
        <v>293</v>
      </c>
      <c r="K166" s="81" t="str">
        <f t="shared" si="5"/>
        <v>Y</v>
      </c>
      <c r="L166" s="82">
        <v>3.4813299999999998</v>
      </c>
      <c r="M166" s="83">
        <v>1</v>
      </c>
      <c r="N166" s="82">
        <v>3.4813299999999998</v>
      </c>
      <c r="O166" s="84" t="s">
        <v>296</v>
      </c>
      <c r="P166" s="84">
        <v>2.75</v>
      </c>
      <c r="Q166" s="83">
        <v>5.4347830000000007E-2</v>
      </c>
      <c r="R166" s="84" t="s">
        <v>296</v>
      </c>
      <c r="S166" s="84">
        <v>8.25</v>
      </c>
      <c r="T166" s="83">
        <v>9.6874979999999999E-2</v>
      </c>
      <c r="U166" s="84" t="s">
        <v>299</v>
      </c>
      <c r="V166" s="84">
        <v>1.5</v>
      </c>
      <c r="W166" s="83">
        <v>0.20364740999999997</v>
      </c>
      <c r="X166" s="84" t="s">
        <v>297</v>
      </c>
      <c r="Y166" s="84">
        <v>1.75</v>
      </c>
      <c r="Z166" s="83">
        <v>4.5454559999999998E-2</v>
      </c>
      <c r="AA166" s="84" t="s">
        <v>298</v>
      </c>
      <c r="AB166" s="84">
        <v>0</v>
      </c>
      <c r="AC166" s="83">
        <v>0.93269231000000008</v>
      </c>
      <c r="AD166" s="84" t="s">
        <v>297</v>
      </c>
      <c r="AE166" s="84">
        <v>1.75</v>
      </c>
      <c r="AF166" s="85"/>
      <c r="AG166" s="84"/>
      <c r="AH166" s="84">
        <v>0</v>
      </c>
      <c r="AI166" s="86">
        <f t="shared" si="6"/>
        <v>16</v>
      </c>
      <c r="AJ166" s="86">
        <v>16</v>
      </c>
      <c r="AK166" s="87">
        <v>0.35555555555555557</v>
      </c>
      <c r="AL166" s="88">
        <f>ROUND('Scoring &amp; Payment'!G166*AK166/4,0)</f>
        <v>2097</v>
      </c>
      <c r="AM166" s="89">
        <f t="shared" si="4"/>
        <v>3.6724529253530599E-3</v>
      </c>
    </row>
    <row r="167" spans="1:39" x14ac:dyDescent="0.25">
      <c r="A167" s="90">
        <v>21030</v>
      </c>
      <c r="B167" s="91">
        <v>75383</v>
      </c>
      <c r="C167" s="92" t="s">
        <v>247</v>
      </c>
      <c r="D167" s="92" t="s">
        <v>58</v>
      </c>
      <c r="E167" s="93">
        <v>44470</v>
      </c>
      <c r="F167" s="93">
        <v>44834</v>
      </c>
      <c r="G167" s="94">
        <v>5542</v>
      </c>
      <c r="H167" s="95" t="s">
        <v>293</v>
      </c>
      <c r="I167" s="95" t="s">
        <v>293</v>
      </c>
      <c r="J167" s="95" t="s">
        <v>293</v>
      </c>
      <c r="K167" s="96" t="str">
        <f t="shared" si="5"/>
        <v>Y</v>
      </c>
      <c r="L167" s="97">
        <v>4.1814600000000004</v>
      </c>
      <c r="M167" s="98">
        <v>1</v>
      </c>
      <c r="N167" s="97">
        <v>4.1814600000000004</v>
      </c>
      <c r="O167" s="99" t="s">
        <v>300</v>
      </c>
      <c r="P167" s="99">
        <v>5</v>
      </c>
      <c r="Q167" s="98">
        <v>3.703704E-2</v>
      </c>
      <c r="R167" s="99" t="s">
        <v>300</v>
      </c>
      <c r="S167" s="99">
        <v>15</v>
      </c>
      <c r="T167" s="98">
        <v>4.7619069999999999E-2</v>
      </c>
      <c r="U167" s="99" t="s">
        <v>295</v>
      </c>
      <c r="V167" s="99">
        <v>7.5</v>
      </c>
      <c r="W167" s="98">
        <v>0.27118642999999998</v>
      </c>
      <c r="X167" s="99" t="s">
        <v>298</v>
      </c>
      <c r="Y167" s="99">
        <v>0</v>
      </c>
      <c r="Z167" s="98">
        <v>0.95480228</v>
      </c>
      <c r="AA167" s="99" t="s">
        <v>295</v>
      </c>
      <c r="AB167" s="99">
        <v>3.75</v>
      </c>
      <c r="AC167" s="98">
        <v>0.95555555999999997</v>
      </c>
      <c r="AD167" s="99" t="s">
        <v>296</v>
      </c>
      <c r="AE167" s="99">
        <v>2.75</v>
      </c>
      <c r="AF167" s="100"/>
      <c r="AG167" s="99"/>
      <c r="AH167" s="99">
        <v>0</v>
      </c>
      <c r="AI167" s="101">
        <f t="shared" si="6"/>
        <v>34</v>
      </c>
      <c r="AJ167" s="101">
        <v>34</v>
      </c>
      <c r="AK167" s="102">
        <v>0.75555555555555554</v>
      </c>
      <c r="AL167" s="103">
        <f>ROUND('Scoring &amp; Payment'!G167*AK167/4,0)</f>
        <v>1047</v>
      </c>
      <c r="AM167" s="104">
        <f t="shared" si="4"/>
        <v>1.8335995292535305E-3</v>
      </c>
    </row>
    <row r="168" spans="1:39" x14ac:dyDescent="0.25">
      <c r="A168" s="75">
        <v>21056</v>
      </c>
      <c r="B168" s="76">
        <v>75384</v>
      </c>
      <c r="C168" s="77" t="s">
        <v>248</v>
      </c>
      <c r="D168" s="77" t="s">
        <v>76</v>
      </c>
      <c r="E168" s="78">
        <v>44470</v>
      </c>
      <c r="F168" s="78">
        <v>44834</v>
      </c>
      <c r="G168" s="79">
        <v>25452</v>
      </c>
      <c r="H168" s="80" t="s">
        <v>293</v>
      </c>
      <c r="I168" s="80" t="s">
        <v>293</v>
      </c>
      <c r="J168" s="80" t="s">
        <v>293</v>
      </c>
      <c r="K168" s="81" t="str">
        <f t="shared" si="5"/>
        <v>Y</v>
      </c>
      <c r="L168" s="82">
        <v>3.1579100000000002</v>
      </c>
      <c r="M168" s="83">
        <v>1</v>
      </c>
      <c r="N168" s="82">
        <v>3.1579100000000002</v>
      </c>
      <c r="O168" s="84" t="s">
        <v>297</v>
      </c>
      <c r="P168" s="84">
        <v>1.75</v>
      </c>
      <c r="Q168" s="83">
        <v>7.3913060000000003E-2</v>
      </c>
      <c r="R168" s="84" t="s">
        <v>297</v>
      </c>
      <c r="S168" s="84">
        <v>5.25</v>
      </c>
      <c r="T168" s="83">
        <v>5.6603810000000004E-2</v>
      </c>
      <c r="U168" s="84" t="s">
        <v>295</v>
      </c>
      <c r="V168" s="84">
        <v>7.5</v>
      </c>
      <c r="W168" s="83">
        <v>0.23793105000000001</v>
      </c>
      <c r="X168" s="84" t="s">
        <v>299</v>
      </c>
      <c r="Y168" s="84">
        <v>0.75</v>
      </c>
      <c r="Z168" s="83">
        <v>0.73015870999999999</v>
      </c>
      <c r="AA168" s="84" t="s">
        <v>297</v>
      </c>
      <c r="AB168" s="84">
        <v>1.75</v>
      </c>
      <c r="AC168" s="83">
        <v>0.95238095</v>
      </c>
      <c r="AD168" s="84" t="s">
        <v>296</v>
      </c>
      <c r="AE168" s="84">
        <v>2.75</v>
      </c>
      <c r="AF168" s="85"/>
      <c r="AG168" s="84"/>
      <c r="AH168" s="84">
        <v>0</v>
      </c>
      <c r="AI168" s="86">
        <f t="shared" si="6"/>
        <v>19.75</v>
      </c>
      <c r="AJ168" s="86">
        <v>19.75</v>
      </c>
      <c r="AK168" s="87">
        <v>0.43888888888888888</v>
      </c>
      <c r="AL168" s="88">
        <f>ROUND('Scoring &amp; Payment'!G168*AK168/4,0)</f>
        <v>2793</v>
      </c>
      <c r="AM168" s="89">
        <f t="shared" si="4"/>
        <v>4.891350033624748E-3</v>
      </c>
    </row>
    <row r="169" spans="1:39" x14ac:dyDescent="0.25">
      <c r="A169" s="90">
        <v>21072</v>
      </c>
      <c r="B169" s="91">
        <v>75386</v>
      </c>
      <c r="C169" s="92" t="s">
        <v>249</v>
      </c>
      <c r="D169" s="92" t="s">
        <v>60</v>
      </c>
      <c r="E169" s="93">
        <v>44470</v>
      </c>
      <c r="F169" s="93">
        <v>44834</v>
      </c>
      <c r="G169" s="94">
        <v>30349</v>
      </c>
      <c r="H169" s="95" t="s">
        <v>293</v>
      </c>
      <c r="I169" s="95" t="s">
        <v>293</v>
      </c>
      <c r="J169" s="95" t="s">
        <v>293</v>
      </c>
      <c r="K169" s="96" t="str">
        <f t="shared" si="5"/>
        <v>Y</v>
      </c>
      <c r="L169" s="97">
        <v>3.4264800000000002</v>
      </c>
      <c r="M169" s="98">
        <v>1</v>
      </c>
      <c r="N169" s="97">
        <v>3.4264800000000002</v>
      </c>
      <c r="O169" s="99" t="s">
        <v>296</v>
      </c>
      <c r="P169" s="99">
        <v>2.75</v>
      </c>
      <c r="Q169" s="98">
        <v>6.7669180000000009E-2</v>
      </c>
      <c r="R169" s="99" t="s">
        <v>297</v>
      </c>
      <c r="S169" s="99">
        <v>5.25</v>
      </c>
      <c r="T169" s="98">
        <v>8.3573480000000006E-2</v>
      </c>
      <c r="U169" s="99" t="s">
        <v>297</v>
      </c>
      <c r="V169" s="99">
        <v>3.5</v>
      </c>
      <c r="W169" s="98">
        <v>0.21238936999999999</v>
      </c>
      <c r="X169" s="99" t="s">
        <v>297</v>
      </c>
      <c r="Y169" s="99">
        <v>1.75</v>
      </c>
      <c r="Z169" s="98">
        <v>0.68556702000000003</v>
      </c>
      <c r="AA169" s="99" t="s">
        <v>299</v>
      </c>
      <c r="AB169" s="99">
        <v>0.75</v>
      </c>
      <c r="AC169" s="98">
        <v>0.86274510000000004</v>
      </c>
      <c r="AD169" s="99" t="s">
        <v>299</v>
      </c>
      <c r="AE169" s="99">
        <v>0.75</v>
      </c>
      <c r="AF169" s="100"/>
      <c r="AG169" s="99"/>
      <c r="AH169" s="99">
        <v>0</v>
      </c>
      <c r="AI169" s="101">
        <f t="shared" si="6"/>
        <v>14.75</v>
      </c>
      <c r="AJ169" s="101">
        <v>14.75</v>
      </c>
      <c r="AK169" s="102">
        <v>0.32777777777777778</v>
      </c>
      <c r="AL169" s="103">
        <f>ROUND('Scoring &amp; Payment'!G169*AK169/4,0)</f>
        <v>2487</v>
      </c>
      <c r="AM169" s="104">
        <f t="shared" si="4"/>
        <v>4.3554556153328847E-3</v>
      </c>
    </row>
    <row r="170" spans="1:39" x14ac:dyDescent="0.25">
      <c r="A170" s="75">
        <v>21163</v>
      </c>
      <c r="B170" s="76">
        <v>75387</v>
      </c>
      <c r="C170" s="77" t="s">
        <v>250</v>
      </c>
      <c r="D170" s="77" t="s">
        <v>153</v>
      </c>
      <c r="E170" s="78">
        <v>44470</v>
      </c>
      <c r="F170" s="78">
        <v>44834</v>
      </c>
      <c r="G170" s="79">
        <v>23949</v>
      </c>
      <c r="H170" s="80" t="s">
        <v>293</v>
      </c>
      <c r="I170" s="80" t="s">
        <v>293</v>
      </c>
      <c r="J170" s="80" t="s">
        <v>293</v>
      </c>
      <c r="K170" s="81" t="str">
        <f t="shared" si="5"/>
        <v>Y</v>
      </c>
      <c r="L170" s="82">
        <v>2.8512200000000001</v>
      </c>
      <c r="M170" s="83">
        <v>1</v>
      </c>
      <c r="N170" s="82">
        <v>2.8512200000000001</v>
      </c>
      <c r="O170" s="84" t="s">
        <v>298</v>
      </c>
      <c r="P170" s="84">
        <v>0</v>
      </c>
      <c r="Q170" s="83">
        <v>6.5573779999999998E-2</v>
      </c>
      <c r="R170" s="84" t="s">
        <v>296</v>
      </c>
      <c r="S170" s="84">
        <v>8.25</v>
      </c>
      <c r="T170" s="83">
        <v>0.10963455</v>
      </c>
      <c r="U170" s="84" t="s">
        <v>299</v>
      </c>
      <c r="V170" s="84">
        <v>1.5</v>
      </c>
      <c r="W170" s="83">
        <v>0.14779871999999999</v>
      </c>
      <c r="X170" s="84" t="s">
        <v>296</v>
      </c>
      <c r="Y170" s="84">
        <v>2.75</v>
      </c>
      <c r="Z170" s="83">
        <v>0.86510265000000008</v>
      </c>
      <c r="AA170" s="84" t="s">
        <v>296</v>
      </c>
      <c r="AB170" s="84">
        <v>2.75</v>
      </c>
      <c r="AC170" s="83">
        <v>0.96551723999999994</v>
      </c>
      <c r="AD170" s="84" t="s">
        <v>295</v>
      </c>
      <c r="AE170" s="84">
        <v>3.75</v>
      </c>
      <c r="AF170" s="85"/>
      <c r="AG170" s="84"/>
      <c r="AH170" s="84">
        <v>0</v>
      </c>
      <c r="AI170" s="86">
        <f t="shared" si="6"/>
        <v>19</v>
      </c>
      <c r="AJ170" s="86">
        <v>19</v>
      </c>
      <c r="AK170" s="87">
        <v>0.42222222222222222</v>
      </c>
      <c r="AL170" s="88">
        <f>ROUND('Scoring &amp; Payment'!G170*AK170/4,0)</f>
        <v>2528</v>
      </c>
      <c r="AM170" s="89">
        <f t="shared" si="4"/>
        <v>4.4272584622282E-3</v>
      </c>
    </row>
    <row r="171" spans="1:39" x14ac:dyDescent="0.25">
      <c r="A171" s="90">
        <v>10356</v>
      </c>
      <c r="B171" s="91">
        <v>75388</v>
      </c>
      <c r="C171" s="92" t="s">
        <v>251</v>
      </c>
      <c r="D171" s="92" t="s">
        <v>63</v>
      </c>
      <c r="E171" s="93">
        <v>44470</v>
      </c>
      <c r="F171" s="93">
        <v>44834</v>
      </c>
      <c r="G171" s="94">
        <v>8674</v>
      </c>
      <c r="H171" s="95" t="s">
        <v>293</v>
      </c>
      <c r="I171" s="95" t="s">
        <v>293</v>
      </c>
      <c r="J171" s="95" t="s">
        <v>293</v>
      </c>
      <c r="K171" s="96" t="str">
        <f t="shared" si="5"/>
        <v>Y</v>
      </c>
      <c r="L171" s="97">
        <v>3.1486999999999998</v>
      </c>
      <c r="M171" s="98">
        <v>1</v>
      </c>
      <c r="N171" s="97">
        <v>3.1486999999999998</v>
      </c>
      <c r="O171" s="99" t="s">
        <v>299</v>
      </c>
      <c r="P171" s="99">
        <v>0.75</v>
      </c>
      <c r="Q171" s="98">
        <v>2.8571450000000002E-2</v>
      </c>
      <c r="R171" s="99" t="s">
        <v>300</v>
      </c>
      <c r="S171" s="99">
        <v>15</v>
      </c>
      <c r="T171" s="98">
        <v>7.142859E-2</v>
      </c>
      <c r="U171" s="99" t="s">
        <v>296</v>
      </c>
      <c r="V171" s="99">
        <v>5.5</v>
      </c>
      <c r="W171" s="98">
        <v>0.1081081</v>
      </c>
      <c r="X171" s="99" t="s">
        <v>295</v>
      </c>
      <c r="Y171" s="99">
        <v>3.75</v>
      </c>
      <c r="Z171" s="98">
        <v>0.92307692000000008</v>
      </c>
      <c r="AA171" s="99" t="s">
        <v>296</v>
      </c>
      <c r="AB171" s="99">
        <v>2.75</v>
      </c>
      <c r="AC171" s="98">
        <v>0.96551723999999994</v>
      </c>
      <c r="AD171" s="99" t="s">
        <v>295</v>
      </c>
      <c r="AE171" s="99">
        <v>3.75</v>
      </c>
      <c r="AF171" s="100"/>
      <c r="AG171" s="99"/>
      <c r="AH171" s="99">
        <v>0</v>
      </c>
      <c r="AI171" s="101">
        <f t="shared" si="6"/>
        <v>31.5</v>
      </c>
      <c r="AJ171" s="101">
        <v>31.5</v>
      </c>
      <c r="AK171" s="102">
        <v>0.7</v>
      </c>
      <c r="AL171" s="103">
        <f>ROUND('Scoring &amp; Payment'!G171*AK171/4,0)</f>
        <v>1518</v>
      </c>
      <c r="AM171" s="104">
        <f t="shared" ref="AM171:AM234" si="7">AL171/$AL$205</f>
        <v>2.6584566240753196E-3</v>
      </c>
    </row>
    <row r="172" spans="1:39" x14ac:dyDescent="0.25">
      <c r="A172" s="75">
        <v>21212</v>
      </c>
      <c r="B172" s="76">
        <v>75389</v>
      </c>
      <c r="C172" s="77" t="s">
        <v>252</v>
      </c>
      <c r="D172" s="77" t="s">
        <v>63</v>
      </c>
      <c r="E172" s="78">
        <v>44470</v>
      </c>
      <c r="F172" s="78">
        <v>44834</v>
      </c>
      <c r="G172" s="79">
        <v>27842</v>
      </c>
      <c r="H172" s="80" t="s">
        <v>293</v>
      </c>
      <c r="I172" s="80" t="s">
        <v>293</v>
      </c>
      <c r="J172" s="80" t="s">
        <v>293</v>
      </c>
      <c r="K172" s="81" t="str">
        <f t="shared" si="5"/>
        <v>Y</v>
      </c>
      <c r="L172" s="82">
        <v>2.8878699999999999</v>
      </c>
      <c r="M172" s="83">
        <v>1</v>
      </c>
      <c r="N172" s="82">
        <v>2.8878699999999999</v>
      </c>
      <c r="O172" s="84" t="s">
        <v>299</v>
      </c>
      <c r="P172" s="84">
        <v>0.75</v>
      </c>
      <c r="Q172" s="83">
        <v>5.2631589999999999E-2</v>
      </c>
      <c r="R172" s="84" t="s">
        <v>296</v>
      </c>
      <c r="S172" s="84">
        <v>8.25</v>
      </c>
      <c r="T172" s="83">
        <v>4.3887130000000003E-2</v>
      </c>
      <c r="U172" s="84" t="s">
        <v>300</v>
      </c>
      <c r="V172" s="84">
        <v>10</v>
      </c>
      <c r="W172" s="83">
        <v>0.13030302000000002</v>
      </c>
      <c r="X172" s="84" t="s">
        <v>296</v>
      </c>
      <c r="Y172" s="84">
        <v>2.75</v>
      </c>
      <c r="Z172" s="83">
        <v>0.81196583</v>
      </c>
      <c r="AA172" s="84" t="s">
        <v>297</v>
      </c>
      <c r="AB172" s="84">
        <v>1.75</v>
      </c>
      <c r="AC172" s="83">
        <v>0.85393258000000005</v>
      </c>
      <c r="AD172" s="84" t="s">
        <v>299</v>
      </c>
      <c r="AE172" s="84">
        <v>0.75</v>
      </c>
      <c r="AF172" s="85"/>
      <c r="AG172" s="84"/>
      <c r="AH172" s="84">
        <v>0</v>
      </c>
      <c r="AI172" s="86">
        <f t="shared" si="6"/>
        <v>24.25</v>
      </c>
      <c r="AJ172" s="86">
        <v>24.25</v>
      </c>
      <c r="AK172" s="87">
        <v>0.53888888888888886</v>
      </c>
      <c r="AL172" s="88">
        <f>ROUND('Scoring &amp; Payment'!G172*AK172/4,0)</f>
        <v>3751</v>
      </c>
      <c r="AM172" s="89">
        <f t="shared" si="7"/>
        <v>6.5690848464469848E-3</v>
      </c>
    </row>
    <row r="173" spans="1:39" x14ac:dyDescent="0.25">
      <c r="A173" s="90">
        <v>21238</v>
      </c>
      <c r="B173" s="91">
        <v>75390</v>
      </c>
      <c r="C173" s="92" t="s">
        <v>253</v>
      </c>
      <c r="D173" s="92" t="s">
        <v>60</v>
      </c>
      <c r="E173" s="93">
        <v>44470</v>
      </c>
      <c r="F173" s="93">
        <v>44834</v>
      </c>
      <c r="G173" s="94">
        <v>30695</v>
      </c>
      <c r="H173" s="95" t="s">
        <v>293</v>
      </c>
      <c r="I173" s="95" t="s">
        <v>293</v>
      </c>
      <c r="J173" s="95" t="s">
        <v>293</v>
      </c>
      <c r="K173" s="96" t="str">
        <f t="shared" si="5"/>
        <v>Y</v>
      </c>
      <c r="L173" s="97">
        <v>3.5465</v>
      </c>
      <c r="M173" s="98">
        <v>1</v>
      </c>
      <c r="N173" s="97">
        <v>3.5465</v>
      </c>
      <c r="O173" s="99" t="s">
        <v>296</v>
      </c>
      <c r="P173" s="99">
        <v>2.75</v>
      </c>
      <c r="Q173" s="98">
        <v>6.9565219999999997E-2</v>
      </c>
      <c r="R173" s="99" t="s">
        <v>297</v>
      </c>
      <c r="S173" s="99">
        <v>5.25</v>
      </c>
      <c r="T173" s="98">
        <v>0.11186441999999999</v>
      </c>
      <c r="U173" s="99" t="s">
        <v>299</v>
      </c>
      <c r="V173" s="99">
        <v>1.5</v>
      </c>
      <c r="W173" s="98">
        <v>0.19364162000000001</v>
      </c>
      <c r="X173" s="99" t="s">
        <v>297</v>
      </c>
      <c r="Y173" s="99">
        <v>1.75</v>
      </c>
      <c r="Z173" s="98">
        <v>0.90109889999999992</v>
      </c>
      <c r="AA173" s="99" t="s">
        <v>296</v>
      </c>
      <c r="AB173" s="99">
        <v>2.75</v>
      </c>
      <c r="AC173" s="98">
        <v>0.74489795999999997</v>
      </c>
      <c r="AD173" s="99" t="s">
        <v>298</v>
      </c>
      <c r="AE173" s="99">
        <v>0</v>
      </c>
      <c r="AF173" s="100"/>
      <c r="AG173" s="99"/>
      <c r="AH173" s="99">
        <v>0</v>
      </c>
      <c r="AI173" s="101">
        <f t="shared" si="6"/>
        <v>14</v>
      </c>
      <c r="AJ173" s="101">
        <v>14</v>
      </c>
      <c r="AK173" s="102">
        <v>0.31111111111111112</v>
      </c>
      <c r="AL173" s="103">
        <f>ROUND('Scoring &amp; Payment'!G173*AK173/4,0)</f>
        <v>2387</v>
      </c>
      <c r="AM173" s="104">
        <f t="shared" si="7"/>
        <v>4.1803267204662629E-3</v>
      </c>
    </row>
    <row r="174" spans="1:39" x14ac:dyDescent="0.25">
      <c r="A174" s="75">
        <v>21080</v>
      </c>
      <c r="B174" s="76">
        <v>75393</v>
      </c>
      <c r="C174" s="77" t="s">
        <v>254</v>
      </c>
      <c r="D174" s="77" t="s">
        <v>92</v>
      </c>
      <c r="E174" s="78">
        <v>44470</v>
      </c>
      <c r="F174" s="78">
        <v>44834</v>
      </c>
      <c r="G174" s="79">
        <v>14167</v>
      </c>
      <c r="H174" s="80" t="s">
        <v>293</v>
      </c>
      <c r="I174" s="80" t="s">
        <v>293</v>
      </c>
      <c r="J174" s="80" t="s">
        <v>293</v>
      </c>
      <c r="K174" s="81" t="str">
        <f t="shared" si="5"/>
        <v>Y</v>
      </c>
      <c r="L174" s="82">
        <v>3.8481700000000001</v>
      </c>
      <c r="M174" s="83">
        <v>1</v>
      </c>
      <c r="N174" s="82">
        <v>3.8481700000000001</v>
      </c>
      <c r="O174" s="84" t="s">
        <v>295</v>
      </c>
      <c r="P174" s="84">
        <v>3.75</v>
      </c>
      <c r="Q174" s="83">
        <v>8.2644620000000002E-2</v>
      </c>
      <c r="R174" s="84" t="s">
        <v>297</v>
      </c>
      <c r="S174" s="84">
        <v>5.25</v>
      </c>
      <c r="T174" s="83">
        <v>6.8750020000000009E-2</v>
      </c>
      <c r="U174" s="84" t="s">
        <v>296</v>
      </c>
      <c r="V174" s="84">
        <v>5.5</v>
      </c>
      <c r="W174" s="83">
        <v>9.9999990000000011E-2</v>
      </c>
      <c r="X174" s="84" t="s">
        <v>295</v>
      </c>
      <c r="Y174" s="84">
        <v>3.75</v>
      </c>
      <c r="Z174" s="83">
        <v>0.57894739000000006</v>
      </c>
      <c r="AA174" s="84" t="s">
        <v>298</v>
      </c>
      <c r="AB174" s="84">
        <v>0</v>
      </c>
      <c r="AC174" s="83">
        <v>0.4</v>
      </c>
      <c r="AD174" s="84" t="s">
        <v>298</v>
      </c>
      <c r="AE174" s="84">
        <v>0</v>
      </c>
      <c r="AF174" s="85"/>
      <c r="AG174" s="84"/>
      <c r="AH174" s="84">
        <v>0</v>
      </c>
      <c r="AI174" s="86">
        <f t="shared" si="6"/>
        <v>18.25</v>
      </c>
      <c r="AJ174" s="86">
        <v>18.25</v>
      </c>
      <c r="AK174" s="87">
        <v>0.40555555555555556</v>
      </c>
      <c r="AL174" s="88">
        <f>ROUND('Scoring &amp; Payment'!G174*AK174/4,0)</f>
        <v>1436</v>
      </c>
      <c r="AM174" s="89">
        <f t="shared" si="7"/>
        <v>2.5148509302846895E-3</v>
      </c>
    </row>
    <row r="175" spans="1:39" x14ac:dyDescent="0.25">
      <c r="A175" s="90">
        <v>21197</v>
      </c>
      <c r="B175" s="91">
        <v>75394</v>
      </c>
      <c r="C175" s="92" t="s">
        <v>255</v>
      </c>
      <c r="D175" s="92" t="s">
        <v>123</v>
      </c>
      <c r="E175" s="93">
        <v>44470</v>
      </c>
      <c r="F175" s="93">
        <v>44834</v>
      </c>
      <c r="G175" s="94">
        <v>18504</v>
      </c>
      <c r="H175" s="95" t="s">
        <v>293</v>
      </c>
      <c r="I175" s="95" t="s">
        <v>293</v>
      </c>
      <c r="J175" s="95" t="s">
        <v>293</v>
      </c>
      <c r="K175" s="96" t="str">
        <f t="shared" si="5"/>
        <v>Y</v>
      </c>
      <c r="L175" s="97">
        <v>4.0001800000000003</v>
      </c>
      <c r="M175" s="98">
        <v>1</v>
      </c>
      <c r="N175" s="97">
        <v>4.0001800000000003</v>
      </c>
      <c r="O175" s="99" t="s">
        <v>300</v>
      </c>
      <c r="P175" s="99">
        <v>5</v>
      </c>
      <c r="Q175" s="98">
        <v>0.11792453</v>
      </c>
      <c r="R175" s="99" t="s">
        <v>298</v>
      </c>
      <c r="S175" s="99">
        <v>0</v>
      </c>
      <c r="T175" s="98">
        <v>8.812260999999999E-2</v>
      </c>
      <c r="U175" s="99" t="s">
        <v>297</v>
      </c>
      <c r="V175" s="99">
        <v>3.5</v>
      </c>
      <c r="W175" s="98">
        <v>0.16104866000000001</v>
      </c>
      <c r="X175" s="99" t="s">
        <v>296</v>
      </c>
      <c r="Y175" s="99">
        <v>2.75</v>
      </c>
      <c r="Z175" s="98">
        <v>0.95155708999999999</v>
      </c>
      <c r="AA175" s="99" t="s">
        <v>295</v>
      </c>
      <c r="AB175" s="99">
        <v>3.75</v>
      </c>
      <c r="AC175" s="98">
        <v>0.82432432000000011</v>
      </c>
      <c r="AD175" s="99" t="s">
        <v>299</v>
      </c>
      <c r="AE175" s="99">
        <v>0.75</v>
      </c>
      <c r="AF175" s="100"/>
      <c r="AG175" s="99"/>
      <c r="AH175" s="99">
        <v>0</v>
      </c>
      <c r="AI175" s="101">
        <f t="shared" si="6"/>
        <v>15.75</v>
      </c>
      <c r="AJ175" s="101">
        <v>15.75</v>
      </c>
      <c r="AK175" s="102">
        <v>0.35</v>
      </c>
      <c r="AL175" s="103">
        <f>ROUND('Scoring &amp; Payment'!G175*AK175/4,0)</f>
        <v>1619</v>
      </c>
      <c r="AM175" s="104">
        <f t="shared" si="7"/>
        <v>2.8353368078906076E-3</v>
      </c>
    </row>
    <row r="176" spans="1:39" x14ac:dyDescent="0.25">
      <c r="A176" s="75">
        <v>21262</v>
      </c>
      <c r="B176" s="76">
        <v>75395</v>
      </c>
      <c r="C176" s="77" t="s">
        <v>256</v>
      </c>
      <c r="D176" s="77" t="s">
        <v>60</v>
      </c>
      <c r="E176" s="78">
        <v>44470</v>
      </c>
      <c r="F176" s="78">
        <v>44834</v>
      </c>
      <c r="G176" s="79">
        <v>28938</v>
      </c>
      <c r="H176" s="80" t="s">
        <v>293</v>
      </c>
      <c r="I176" s="80" t="s">
        <v>293</v>
      </c>
      <c r="J176" s="80" t="s">
        <v>294</v>
      </c>
      <c r="K176" s="81" t="str">
        <f t="shared" si="5"/>
        <v>N</v>
      </c>
      <c r="L176" s="82">
        <v>3.2126800000000002</v>
      </c>
      <c r="M176" s="83">
        <v>1</v>
      </c>
      <c r="N176" s="82">
        <v>3.2126800000000002</v>
      </c>
      <c r="O176" s="84" t="s">
        <v>301</v>
      </c>
      <c r="P176" s="84" t="s">
        <v>302</v>
      </c>
      <c r="Q176" s="83">
        <v>6.3157909999999998E-2</v>
      </c>
      <c r="R176" s="84" t="s">
        <v>301</v>
      </c>
      <c r="S176" s="84">
        <v>0</v>
      </c>
      <c r="T176" s="83">
        <v>8.0000009999999996E-2</v>
      </c>
      <c r="U176" s="84" t="s">
        <v>301</v>
      </c>
      <c r="V176" s="84">
        <v>0</v>
      </c>
      <c r="W176" s="83">
        <v>0.32187502000000001</v>
      </c>
      <c r="X176" s="84" t="s">
        <v>301</v>
      </c>
      <c r="Y176" s="84">
        <v>0</v>
      </c>
      <c r="Z176" s="83">
        <v>0.92128281000000001</v>
      </c>
      <c r="AA176" s="84" t="s">
        <v>301</v>
      </c>
      <c r="AB176" s="84">
        <v>0</v>
      </c>
      <c r="AC176" s="83">
        <v>0.96470588000000002</v>
      </c>
      <c r="AD176" s="84" t="s">
        <v>301</v>
      </c>
      <c r="AE176" s="84">
        <v>0</v>
      </c>
      <c r="AF176" s="85"/>
      <c r="AG176" s="84"/>
      <c r="AH176" s="84">
        <v>0</v>
      </c>
      <c r="AI176" s="86">
        <f t="shared" si="6"/>
        <v>0</v>
      </c>
      <c r="AJ176" s="86">
        <v>0</v>
      </c>
      <c r="AK176" s="87">
        <v>0</v>
      </c>
      <c r="AL176" s="88">
        <f>ROUND('Scoring &amp; Payment'!G176*AK176/4,0)</f>
        <v>0</v>
      </c>
      <c r="AM176" s="89">
        <f t="shared" si="7"/>
        <v>0</v>
      </c>
    </row>
    <row r="177" spans="1:39" x14ac:dyDescent="0.25">
      <c r="A177" s="90">
        <v>21254</v>
      </c>
      <c r="B177" s="91">
        <v>75396</v>
      </c>
      <c r="C177" s="92" t="s">
        <v>257</v>
      </c>
      <c r="D177" s="92" t="s">
        <v>60</v>
      </c>
      <c r="E177" s="93">
        <v>44470</v>
      </c>
      <c r="F177" s="93">
        <v>44834</v>
      </c>
      <c r="G177" s="94">
        <v>21537</v>
      </c>
      <c r="H177" s="95" t="s">
        <v>293</v>
      </c>
      <c r="I177" s="95" t="s">
        <v>293</v>
      </c>
      <c r="J177" s="95" t="s">
        <v>293</v>
      </c>
      <c r="K177" s="96" t="str">
        <f t="shared" si="5"/>
        <v>Y</v>
      </c>
      <c r="L177" s="97">
        <v>3.78851</v>
      </c>
      <c r="M177" s="98">
        <v>1</v>
      </c>
      <c r="N177" s="97">
        <v>3.78851</v>
      </c>
      <c r="O177" s="99" t="s">
        <v>295</v>
      </c>
      <c r="P177" s="99">
        <v>3.75</v>
      </c>
      <c r="Q177" s="98">
        <v>8.0717490000000003E-2</v>
      </c>
      <c r="R177" s="99" t="s">
        <v>297</v>
      </c>
      <c r="S177" s="99">
        <v>5.25</v>
      </c>
      <c r="T177" s="98">
        <v>6.7796620000000002E-2</v>
      </c>
      <c r="U177" s="99" t="s">
        <v>296</v>
      </c>
      <c r="V177" s="99">
        <v>5.5</v>
      </c>
      <c r="W177" s="98">
        <v>0.24701194999999998</v>
      </c>
      <c r="X177" s="99" t="s">
        <v>299</v>
      </c>
      <c r="Y177" s="99">
        <v>0.75</v>
      </c>
      <c r="Z177" s="98">
        <v>0.82246378000000009</v>
      </c>
      <c r="AA177" s="99" t="s">
        <v>297</v>
      </c>
      <c r="AB177" s="99">
        <v>1.75</v>
      </c>
      <c r="AC177" s="98">
        <v>0.94736841999999999</v>
      </c>
      <c r="AD177" s="99" t="s">
        <v>296</v>
      </c>
      <c r="AE177" s="99">
        <v>2.75</v>
      </c>
      <c r="AF177" s="100"/>
      <c r="AG177" s="99"/>
      <c r="AH177" s="99">
        <v>0</v>
      </c>
      <c r="AI177" s="101">
        <f t="shared" si="6"/>
        <v>19.75</v>
      </c>
      <c r="AJ177" s="101">
        <v>19.75</v>
      </c>
      <c r="AK177" s="102">
        <v>0.43888888888888888</v>
      </c>
      <c r="AL177" s="103">
        <f>ROUND('Scoring &amp; Payment'!G177*AK177/4,0)</f>
        <v>2363</v>
      </c>
      <c r="AM177" s="104">
        <f t="shared" si="7"/>
        <v>4.138295785698274E-3</v>
      </c>
    </row>
    <row r="178" spans="1:39" x14ac:dyDescent="0.25">
      <c r="A178" s="75">
        <v>8177</v>
      </c>
      <c r="B178" s="76">
        <v>75397</v>
      </c>
      <c r="C178" s="77" t="s">
        <v>258</v>
      </c>
      <c r="D178" s="77" t="s">
        <v>87</v>
      </c>
      <c r="E178" s="78">
        <v>44501</v>
      </c>
      <c r="F178" s="78">
        <v>44834</v>
      </c>
      <c r="G178" s="79">
        <v>40661</v>
      </c>
      <c r="H178" s="80" t="s">
        <v>293</v>
      </c>
      <c r="I178" s="80" t="s">
        <v>294</v>
      </c>
      <c r="J178" s="80" t="s">
        <v>293</v>
      </c>
      <c r="K178" s="81" t="str">
        <f t="shared" si="5"/>
        <v>N</v>
      </c>
      <c r="L178" s="82">
        <v>3.27969</v>
      </c>
      <c r="M178" s="83">
        <v>1</v>
      </c>
      <c r="N178" s="82">
        <v>3.27969</v>
      </c>
      <c r="O178" s="84" t="s">
        <v>301</v>
      </c>
      <c r="P178" s="84" t="s">
        <v>302</v>
      </c>
      <c r="Q178" s="83">
        <v>7.5144509999999998E-2</v>
      </c>
      <c r="R178" s="84" t="s">
        <v>301</v>
      </c>
      <c r="S178" s="84">
        <v>0</v>
      </c>
      <c r="T178" s="83">
        <v>6.9047600000000001E-2</v>
      </c>
      <c r="U178" s="84" t="s">
        <v>301</v>
      </c>
      <c r="V178" s="84">
        <v>0</v>
      </c>
      <c r="W178" s="83">
        <v>0.36900371999999998</v>
      </c>
      <c r="X178" s="84" t="s">
        <v>301</v>
      </c>
      <c r="Y178" s="84">
        <v>0</v>
      </c>
      <c r="Z178" s="83">
        <v>0.73111112</v>
      </c>
      <c r="AA178" s="84" t="s">
        <v>301</v>
      </c>
      <c r="AB178" s="84">
        <v>0</v>
      </c>
      <c r="AC178" s="83">
        <v>0.80291971000000006</v>
      </c>
      <c r="AD178" s="84" t="s">
        <v>301</v>
      </c>
      <c r="AE178" s="84">
        <v>0</v>
      </c>
      <c r="AF178" s="85"/>
      <c r="AG178" s="84"/>
      <c r="AH178" s="84">
        <v>0</v>
      </c>
      <c r="AI178" s="86">
        <f t="shared" si="6"/>
        <v>0</v>
      </c>
      <c r="AJ178" s="86">
        <v>0</v>
      </c>
      <c r="AK178" s="87">
        <v>0</v>
      </c>
      <c r="AL178" s="88">
        <f>ROUND('Scoring &amp; Payment'!G178*AK178/4,0)</f>
        <v>0</v>
      </c>
      <c r="AM178" s="89">
        <f t="shared" si="7"/>
        <v>0</v>
      </c>
    </row>
    <row r="179" spans="1:39" x14ac:dyDescent="0.25">
      <c r="A179" s="90">
        <v>21387</v>
      </c>
      <c r="B179" s="91">
        <v>75400</v>
      </c>
      <c r="C179" s="92" t="s">
        <v>259</v>
      </c>
      <c r="D179" s="92" t="s">
        <v>76</v>
      </c>
      <c r="E179" s="93">
        <v>44470</v>
      </c>
      <c r="F179" s="93">
        <v>44834</v>
      </c>
      <c r="G179" s="94">
        <v>27052</v>
      </c>
      <c r="H179" s="95" t="s">
        <v>293</v>
      </c>
      <c r="I179" s="95" t="s">
        <v>293</v>
      </c>
      <c r="J179" s="95" t="s">
        <v>293</v>
      </c>
      <c r="K179" s="96" t="str">
        <f t="shared" si="5"/>
        <v>Y</v>
      </c>
      <c r="L179" s="97">
        <v>3.2529300000000001</v>
      </c>
      <c r="M179" s="98">
        <v>1</v>
      </c>
      <c r="N179" s="97">
        <v>3.2529300000000001</v>
      </c>
      <c r="O179" s="99" t="s">
        <v>297</v>
      </c>
      <c r="P179" s="99">
        <v>1.75</v>
      </c>
      <c r="Q179" s="98">
        <v>7.2463780000000005E-2</v>
      </c>
      <c r="R179" s="99" t="s">
        <v>297</v>
      </c>
      <c r="S179" s="99">
        <v>5.25</v>
      </c>
      <c r="T179" s="98">
        <v>0.12094395000000001</v>
      </c>
      <c r="U179" s="99" t="s">
        <v>298</v>
      </c>
      <c r="V179" s="99">
        <v>0</v>
      </c>
      <c r="W179" s="98">
        <v>0.18539327</v>
      </c>
      <c r="X179" s="99" t="s">
        <v>297</v>
      </c>
      <c r="Y179" s="99">
        <v>1.75</v>
      </c>
      <c r="Z179" s="98">
        <v>0.76595747000000003</v>
      </c>
      <c r="AA179" s="99" t="s">
        <v>297</v>
      </c>
      <c r="AB179" s="99">
        <v>1.75</v>
      </c>
      <c r="AC179" s="98">
        <v>0.95348837000000009</v>
      </c>
      <c r="AD179" s="99" t="s">
        <v>296</v>
      </c>
      <c r="AE179" s="99">
        <v>2.75</v>
      </c>
      <c r="AF179" s="100"/>
      <c r="AG179" s="99"/>
      <c r="AH179" s="99">
        <v>0</v>
      </c>
      <c r="AI179" s="101">
        <f t="shared" si="6"/>
        <v>13.25</v>
      </c>
      <c r="AJ179" s="101">
        <v>13.25</v>
      </c>
      <c r="AK179" s="102">
        <v>0.29444444444444445</v>
      </c>
      <c r="AL179" s="103">
        <f>ROUND('Scoring &amp; Payment'!G179*AK179/4,0)</f>
        <v>1991</v>
      </c>
      <c r="AM179" s="104">
        <f t="shared" si="7"/>
        <v>3.4868162967944408E-3</v>
      </c>
    </row>
    <row r="180" spans="1:39" x14ac:dyDescent="0.25">
      <c r="A180" s="75">
        <v>21329</v>
      </c>
      <c r="B180" s="76">
        <v>75402</v>
      </c>
      <c r="C180" s="77" t="s">
        <v>260</v>
      </c>
      <c r="D180" s="77" t="s">
        <v>58</v>
      </c>
      <c r="E180" s="78">
        <v>44470</v>
      </c>
      <c r="F180" s="78">
        <v>44834</v>
      </c>
      <c r="G180" s="79">
        <v>9844</v>
      </c>
      <c r="H180" s="80" t="s">
        <v>293</v>
      </c>
      <c r="I180" s="80" t="s">
        <v>293</v>
      </c>
      <c r="J180" s="80" t="s">
        <v>293</v>
      </c>
      <c r="K180" s="81" t="str">
        <f t="shared" si="5"/>
        <v>Y</v>
      </c>
      <c r="L180" s="82">
        <v>5.3844599999999998</v>
      </c>
      <c r="M180" s="83">
        <v>1</v>
      </c>
      <c r="N180" s="82">
        <v>5.3844599999999998</v>
      </c>
      <c r="O180" s="84" t="s">
        <v>300</v>
      </c>
      <c r="P180" s="84">
        <v>5</v>
      </c>
      <c r="Q180" s="83">
        <v>1.9047629999999999E-2</v>
      </c>
      <c r="R180" s="84" t="s">
        <v>300</v>
      </c>
      <c r="S180" s="84">
        <v>15</v>
      </c>
      <c r="T180" s="83">
        <v>6.081081E-2</v>
      </c>
      <c r="U180" s="84" t="s">
        <v>296</v>
      </c>
      <c r="V180" s="84">
        <v>5.5</v>
      </c>
      <c r="W180" s="83">
        <v>0.10559005</v>
      </c>
      <c r="X180" s="84" t="s">
        <v>295</v>
      </c>
      <c r="Y180" s="84">
        <v>3.75</v>
      </c>
      <c r="Z180" s="83">
        <v>1</v>
      </c>
      <c r="AA180" s="84" t="s">
        <v>300</v>
      </c>
      <c r="AB180" s="84">
        <v>5</v>
      </c>
      <c r="AC180" s="83">
        <v>0.95555555999999997</v>
      </c>
      <c r="AD180" s="84" t="s">
        <v>296</v>
      </c>
      <c r="AE180" s="84">
        <v>2.75</v>
      </c>
      <c r="AF180" s="85"/>
      <c r="AG180" s="84"/>
      <c r="AH180" s="84">
        <v>0</v>
      </c>
      <c r="AI180" s="86">
        <f t="shared" si="6"/>
        <v>37</v>
      </c>
      <c r="AJ180" s="86">
        <v>37</v>
      </c>
      <c r="AK180" s="87">
        <v>0.82222222222222219</v>
      </c>
      <c r="AL180" s="88">
        <f>ROUND('Scoring &amp; Payment'!G180*AK180/4,0)</f>
        <v>2023</v>
      </c>
      <c r="AM180" s="89">
        <f t="shared" si="7"/>
        <v>3.5428575431517596E-3</v>
      </c>
    </row>
    <row r="181" spans="1:39" x14ac:dyDescent="0.25">
      <c r="A181" s="90">
        <v>21361</v>
      </c>
      <c r="B181" s="91">
        <v>75403</v>
      </c>
      <c r="C181" s="92" t="s">
        <v>261</v>
      </c>
      <c r="D181" s="92" t="s">
        <v>63</v>
      </c>
      <c r="E181" s="93">
        <v>44470</v>
      </c>
      <c r="F181" s="93">
        <v>44834</v>
      </c>
      <c r="G181" s="94">
        <v>19218</v>
      </c>
      <c r="H181" s="95" t="s">
        <v>293</v>
      </c>
      <c r="I181" s="95" t="s">
        <v>293</v>
      </c>
      <c r="J181" s="95" t="s">
        <v>294</v>
      </c>
      <c r="K181" s="96" t="str">
        <f t="shared" si="5"/>
        <v>N</v>
      </c>
      <c r="L181" s="97">
        <v>3.0988099999999998</v>
      </c>
      <c r="M181" s="98">
        <v>1</v>
      </c>
      <c r="N181" s="97">
        <v>3.0988099999999998</v>
      </c>
      <c r="O181" s="99" t="s">
        <v>301</v>
      </c>
      <c r="P181" s="99" t="s">
        <v>302</v>
      </c>
      <c r="Q181" s="98">
        <v>0.13297874000000001</v>
      </c>
      <c r="R181" s="99" t="s">
        <v>301</v>
      </c>
      <c r="S181" s="99">
        <v>0</v>
      </c>
      <c r="T181" s="98">
        <v>9.4420610000000002E-2</v>
      </c>
      <c r="U181" s="99" t="s">
        <v>301</v>
      </c>
      <c r="V181" s="99">
        <v>0</v>
      </c>
      <c r="W181" s="98">
        <v>0.13452915000000001</v>
      </c>
      <c r="X181" s="99" t="s">
        <v>301</v>
      </c>
      <c r="Y181" s="99">
        <v>0</v>
      </c>
      <c r="Z181" s="98">
        <v>0.73913044999999999</v>
      </c>
      <c r="AA181" s="99" t="s">
        <v>301</v>
      </c>
      <c r="AB181" s="99">
        <v>0</v>
      </c>
      <c r="AC181" s="98">
        <v>0.91304348000000002</v>
      </c>
      <c r="AD181" s="99" t="s">
        <v>301</v>
      </c>
      <c r="AE181" s="99">
        <v>0</v>
      </c>
      <c r="AF181" s="100"/>
      <c r="AG181" s="99"/>
      <c r="AH181" s="99">
        <v>0</v>
      </c>
      <c r="AI181" s="101">
        <f t="shared" si="6"/>
        <v>0</v>
      </c>
      <c r="AJ181" s="101">
        <v>0</v>
      </c>
      <c r="AK181" s="102">
        <v>0</v>
      </c>
      <c r="AL181" s="103">
        <f>ROUND('Scoring &amp; Payment'!G181*AK181/4,0)</f>
        <v>0</v>
      </c>
      <c r="AM181" s="104">
        <f t="shared" si="7"/>
        <v>0</v>
      </c>
    </row>
    <row r="182" spans="1:39" x14ac:dyDescent="0.25">
      <c r="A182" s="75">
        <v>21428</v>
      </c>
      <c r="B182" s="76">
        <v>75404</v>
      </c>
      <c r="C182" s="77" t="s">
        <v>262</v>
      </c>
      <c r="D182" s="77" t="s">
        <v>60</v>
      </c>
      <c r="E182" s="78">
        <v>44470</v>
      </c>
      <c r="F182" s="78">
        <v>44834</v>
      </c>
      <c r="G182" s="79">
        <v>39702</v>
      </c>
      <c r="H182" s="80" t="s">
        <v>293</v>
      </c>
      <c r="I182" s="80" t="s">
        <v>293</v>
      </c>
      <c r="J182" s="80" t="s">
        <v>293</v>
      </c>
      <c r="K182" s="81" t="str">
        <f t="shared" si="5"/>
        <v>Y</v>
      </c>
      <c r="L182" s="82">
        <v>3.8157100000000002</v>
      </c>
      <c r="M182" s="83">
        <v>1</v>
      </c>
      <c r="N182" s="82">
        <v>3.8157100000000002</v>
      </c>
      <c r="O182" s="84" t="s">
        <v>295</v>
      </c>
      <c r="P182" s="84">
        <v>3.75</v>
      </c>
      <c r="Q182" s="83">
        <v>5.3968269999999999E-2</v>
      </c>
      <c r="R182" s="84" t="s">
        <v>296</v>
      </c>
      <c r="S182" s="84">
        <v>8.25</v>
      </c>
      <c r="T182" s="83">
        <v>8.8383839999999991E-2</v>
      </c>
      <c r="U182" s="84" t="s">
        <v>297</v>
      </c>
      <c r="V182" s="84">
        <v>3.5</v>
      </c>
      <c r="W182" s="83">
        <v>0.27466666000000001</v>
      </c>
      <c r="X182" s="84" t="s">
        <v>298</v>
      </c>
      <c r="Y182" s="84">
        <v>0</v>
      </c>
      <c r="Z182" s="83">
        <v>0.73137697000000002</v>
      </c>
      <c r="AA182" s="84" t="s">
        <v>297</v>
      </c>
      <c r="AB182" s="84">
        <v>1.75</v>
      </c>
      <c r="AC182" s="83">
        <v>0.54400000000000004</v>
      </c>
      <c r="AD182" s="84" t="s">
        <v>298</v>
      </c>
      <c r="AE182" s="84">
        <v>0</v>
      </c>
      <c r="AF182" s="85"/>
      <c r="AG182" s="84"/>
      <c r="AH182" s="84">
        <v>0</v>
      </c>
      <c r="AI182" s="86">
        <f t="shared" si="6"/>
        <v>17.25</v>
      </c>
      <c r="AJ182" s="86">
        <v>17.25</v>
      </c>
      <c r="AK182" s="87">
        <v>0.38333333333333336</v>
      </c>
      <c r="AL182" s="88">
        <f>ROUND('Scoring &amp; Payment'!G182*AK182/4,0)</f>
        <v>3805</v>
      </c>
      <c r="AM182" s="89">
        <f t="shared" si="7"/>
        <v>6.6636544496749611E-3</v>
      </c>
    </row>
    <row r="183" spans="1:39" x14ac:dyDescent="0.25">
      <c r="A183" s="90">
        <v>21444</v>
      </c>
      <c r="B183" s="91">
        <v>75405</v>
      </c>
      <c r="C183" s="92" t="s">
        <v>263</v>
      </c>
      <c r="D183" s="92" t="s">
        <v>56</v>
      </c>
      <c r="E183" s="93">
        <v>44470</v>
      </c>
      <c r="F183" s="93">
        <v>44834</v>
      </c>
      <c r="G183" s="94">
        <v>20338</v>
      </c>
      <c r="H183" s="95" t="s">
        <v>293</v>
      </c>
      <c r="I183" s="95" t="s">
        <v>293</v>
      </c>
      <c r="J183" s="95" t="s">
        <v>293</v>
      </c>
      <c r="K183" s="96" t="str">
        <f t="shared" si="5"/>
        <v>Y</v>
      </c>
      <c r="L183" s="97">
        <v>3.3555799999999998</v>
      </c>
      <c r="M183" s="98">
        <v>1</v>
      </c>
      <c r="N183" s="97">
        <v>3.3555799999999998</v>
      </c>
      <c r="O183" s="99" t="s">
        <v>297</v>
      </c>
      <c r="P183" s="99">
        <v>1.75</v>
      </c>
      <c r="Q183" s="98">
        <v>4.7297320000000004E-2</v>
      </c>
      <c r="R183" s="99" t="s">
        <v>295</v>
      </c>
      <c r="S183" s="99">
        <v>11.25</v>
      </c>
      <c r="T183" s="98">
        <v>8.3700449999999996E-2</v>
      </c>
      <c r="U183" s="99" t="s">
        <v>297</v>
      </c>
      <c r="V183" s="99">
        <v>3.5</v>
      </c>
      <c r="W183" s="98">
        <v>0.11836736</v>
      </c>
      <c r="X183" s="99" t="s">
        <v>295</v>
      </c>
      <c r="Y183" s="99">
        <v>3.75</v>
      </c>
      <c r="Z183" s="98">
        <v>0.45925925000000001</v>
      </c>
      <c r="AA183" s="99" t="s">
        <v>298</v>
      </c>
      <c r="AB183" s="99">
        <v>0</v>
      </c>
      <c r="AC183" s="98">
        <v>0.84057970999999998</v>
      </c>
      <c r="AD183" s="99" t="s">
        <v>299</v>
      </c>
      <c r="AE183" s="99">
        <v>0.75</v>
      </c>
      <c r="AF183" s="100"/>
      <c r="AG183" s="99"/>
      <c r="AH183" s="99">
        <v>0</v>
      </c>
      <c r="AI183" s="101">
        <f t="shared" si="6"/>
        <v>21</v>
      </c>
      <c r="AJ183" s="101">
        <v>21</v>
      </c>
      <c r="AK183" s="102">
        <v>0.46666666666666667</v>
      </c>
      <c r="AL183" s="103">
        <f>ROUND('Scoring &amp; Payment'!G183*AK183/4,0)</f>
        <v>2373</v>
      </c>
      <c r="AM183" s="104">
        <f t="shared" si="7"/>
        <v>4.1558086751849362E-3</v>
      </c>
    </row>
    <row r="184" spans="1:39" x14ac:dyDescent="0.25">
      <c r="A184" s="75">
        <v>21668</v>
      </c>
      <c r="B184" s="76">
        <v>75407</v>
      </c>
      <c r="C184" s="77" t="s">
        <v>264</v>
      </c>
      <c r="D184" s="77" t="s">
        <v>56</v>
      </c>
      <c r="E184" s="78">
        <v>44470</v>
      </c>
      <c r="F184" s="78">
        <v>44834</v>
      </c>
      <c r="G184" s="79">
        <v>12743</v>
      </c>
      <c r="H184" s="80" t="s">
        <v>293</v>
      </c>
      <c r="I184" s="80" t="s">
        <v>293</v>
      </c>
      <c r="J184" s="80" t="s">
        <v>293</v>
      </c>
      <c r="K184" s="81" t="str">
        <f t="shared" si="5"/>
        <v>Y</v>
      </c>
      <c r="L184" s="82">
        <v>3.4529800000000002</v>
      </c>
      <c r="M184" s="83">
        <v>1</v>
      </c>
      <c r="N184" s="82">
        <v>3.4529800000000002</v>
      </c>
      <c r="O184" s="84" t="s">
        <v>296</v>
      </c>
      <c r="P184" s="84">
        <v>2.75</v>
      </c>
      <c r="Q184" s="83">
        <v>0.12</v>
      </c>
      <c r="R184" s="84" t="s">
        <v>298</v>
      </c>
      <c r="S184" s="84">
        <v>0</v>
      </c>
      <c r="T184" s="83">
        <v>0.11184213</v>
      </c>
      <c r="U184" s="84" t="s">
        <v>299</v>
      </c>
      <c r="V184" s="84">
        <v>1.5</v>
      </c>
      <c r="W184" s="83">
        <v>0.11377245999999999</v>
      </c>
      <c r="X184" s="84" t="s">
        <v>295</v>
      </c>
      <c r="Y184" s="84">
        <v>3.75</v>
      </c>
      <c r="Z184" s="83">
        <v>0.54285716000000006</v>
      </c>
      <c r="AA184" s="84" t="s">
        <v>298</v>
      </c>
      <c r="AB184" s="84">
        <v>0</v>
      </c>
      <c r="AC184" s="83">
        <v>0.80952381000000007</v>
      </c>
      <c r="AD184" s="84" t="s">
        <v>298</v>
      </c>
      <c r="AE184" s="84">
        <v>0</v>
      </c>
      <c r="AF184" s="85"/>
      <c r="AG184" s="84"/>
      <c r="AH184" s="84">
        <v>0</v>
      </c>
      <c r="AI184" s="86">
        <f t="shared" si="6"/>
        <v>8</v>
      </c>
      <c r="AJ184" s="86">
        <v>8</v>
      </c>
      <c r="AK184" s="87">
        <v>0.17777777777777778</v>
      </c>
      <c r="AL184" s="88">
        <f>ROUND('Scoring &amp; Payment'!G184*AK184/4,0)</f>
        <v>566</v>
      </c>
      <c r="AM184" s="89">
        <f t="shared" si="7"/>
        <v>9.9122954494507967E-4</v>
      </c>
    </row>
    <row r="185" spans="1:39" x14ac:dyDescent="0.25">
      <c r="A185" s="90">
        <v>42169</v>
      </c>
      <c r="B185" s="91">
        <v>75408</v>
      </c>
      <c r="C185" s="92" t="s">
        <v>265</v>
      </c>
      <c r="D185" s="92" t="s">
        <v>58</v>
      </c>
      <c r="E185" s="93">
        <v>44470</v>
      </c>
      <c r="F185" s="93">
        <v>44834</v>
      </c>
      <c r="G185" s="94">
        <v>9275</v>
      </c>
      <c r="H185" s="95" t="s">
        <v>293</v>
      </c>
      <c r="I185" s="95" t="s">
        <v>293</v>
      </c>
      <c r="J185" s="95" t="s">
        <v>293</v>
      </c>
      <c r="K185" s="96" t="str">
        <f t="shared" si="5"/>
        <v>Y</v>
      </c>
      <c r="L185" s="97">
        <v>4.22858</v>
      </c>
      <c r="M185" s="98">
        <v>1</v>
      </c>
      <c r="N185" s="97">
        <v>4.22858</v>
      </c>
      <c r="O185" s="99" t="s">
        <v>300</v>
      </c>
      <c r="P185" s="99">
        <v>5</v>
      </c>
      <c r="Q185" s="98">
        <v>0.12499999000000001</v>
      </c>
      <c r="R185" s="99" t="s">
        <v>298</v>
      </c>
      <c r="S185" s="99">
        <v>0</v>
      </c>
      <c r="T185" s="98">
        <v>7.6923069999999996E-2</v>
      </c>
      <c r="U185" s="99" t="s">
        <v>297</v>
      </c>
      <c r="V185" s="99">
        <v>3.5</v>
      </c>
      <c r="W185" s="98">
        <v>7.8947379999999998E-2</v>
      </c>
      <c r="X185" s="99" t="s">
        <v>300</v>
      </c>
      <c r="Y185" s="99">
        <v>5</v>
      </c>
      <c r="Z185" s="98">
        <v>0.94392525000000005</v>
      </c>
      <c r="AA185" s="99" t="s">
        <v>295</v>
      </c>
      <c r="AB185" s="99">
        <v>3.75</v>
      </c>
      <c r="AC185" s="98">
        <v>0.88</v>
      </c>
      <c r="AD185" s="99" t="s">
        <v>299</v>
      </c>
      <c r="AE185" s="99">
        <v>0.75</v>
      </c>
      <c r="AF185" s="100"/>
      <c r="AG185" s="99"/>
      <c r="AH185" s="99">
        <v>0</v>
      </c>
      <c r="AI185" s="101">
        <f t="shared" si="6"/>
        <v>18</v>
      </c>
      <c r="AJ185" s="101">
        <v>18</v>
      </c>
      <c r="AK185" s="102">
        <v>0.4</v>
      </c>
      <c r="AL185" s="103">
        <f>ROUND('Scoring &amp; Payment'!G185*AK185/4,0)</f>
        <v>928</v>
      </c>
      <c r="AM185" s="104">
        <f t="shared" si="7"/>
        <v>1.6251961443622506E-3</v>
      </c>
    </row>
    <row r="186" spans="1:39" x14ac:dyDescent="0.25">
      <c r="A186" s="75">
        <v>21684</v>
      </c>
      <c r="B186" s="76">
        <v>75410</v>
      </c>
      <c r="C186" s="77" t="s">
        <v>266</v>
      </c>
      <c r="D186" s="77" t="s">
        <v>92</v>
      </c>
      <c r="E186" s="78">
        <v>44470</v>
      </c>
      <c r="F186" s="78">
        <v>44834</v>
      </c>
      <c r="G186" s="79">
        <v>10782</v>
      </c>
      <c r="H186" s="80" t="s">
        <v>293</v>
      </c>
      <c r="I186" s="80" t="s">
        <v>293</v>
      </c>
      <c r="J186" s="80" t="s">
        <v>293</v>
      </c>
      <c r="K186" s="81" t="str">
        <f t="shared" si="5"/>
        <v>Y</v>
      </c>
      <c r="L186" s="82">
        <v>3.1779600000000001</v>
      </c>
      <c r="M186" s="83">
        <v>1</v>
      </c>
      <c r="N186" s="82">
        <v>3.1779600000000001</v>
      </c>
      <c r="O186" s="84" t="s">
        <v>297</v>
      </c>
      <c r="P186" s="84">
        <v>1.75</v>
      </c>
      <c r="Q186" s="83">
        <v>3.0303049999999998E-2</v>
      </c>
      <c r="R186" s="84" t="s">
        <v>300</v>
      </c>
      <c r="S186" s="84">
        <v>15</v>
      </c>
      <c r="T186" s="83">
        <v>0.10666665</v>
      </c>
      <c r="U186" s="84" t="s">
        <v>299</v>
      </c>
      <c r="V186" s="84">
        <v>1.5</v>
      </c>
      <c r="W186" s="83">
        <v>0.14110427</v>
      </c>
      <c r="X186" s="84" t="s">
        <v>296</v>
      </c>
      <c r="Y186" s="84">
        <v>2.75</v>
      </c>
      <c r="Z186" s="83">
        <v>0.89221557000000007</v>
      </c>
      <c r="AA186" s="84" t="s">
        <v>296</v>
      </c>
      <c r="AB186" s="84">
        <v>2.75</v>
      </c>
      <c r="AC186" s="83">
        <v>0.97619048000000008</v>
      </c>
      <c r="AD186" s="84" t="s">
        <v>295</v>
      </c>
      <c r="AE186" s="84">
        <v>3.75</v>
      </c>
      <c r="AF186" s="85"/>
      <c r="AG186" s="84"/>
      <c r="AH186" s="84">
        <v>0</v>
      </c>
      <c r="AI186" s="86">
        <f t="shared" si="6"/>
        <v>27.5</v>
      </c>
      <c r="AJ186" s="86">
        <v>27.5</v>
      </c>
      <c r="AK186" s="87">
        <v>0.61111111111111116</v>
      </c>
      <c r="AL186" s="88">
        <f>ROUND('Scoring &amp; Payment'!G186*AK186/4,0)</f>
        <v>1647</v>
      </c>
      <c r="AM186" s="89">
        <f t="shared" si="7"/>
        <v>2.8843728984532615E-3</v>
      </c>
    </row>
    <row r="187" spans="1:39" x14ac:dyDescent="0.25">
      <c r="A187" s="90">
        <v>9894</v>
      </c>
      <c r="B187" s="91">
        <v>75411</v>
      </c>
      <c r="C187" s="92" t="s">
        <v>267</v>
      </c>
      <c r="D187" s="92" t="s">
        <v>58</v>
      </c>
      <c r="E187" s="93">
        <v>44470</v>
      </c>
      <c r="F187" s="93">
        <v>44834</v>
      </c>
      <c r="G187" s="94">
        <v>22030</v>
      </c>
      <c r="H187" s="95" t="s">
        <v>293</v>
      </c>
      <c r="I187" s="95" t="s">
        <v>293</v>
      </c>
      <c r="J187" s="95" t="s">
        <v>293</v>
      </c>
      <c r="K187" s="96" t="str">
        <f t="shared" si="5"/>
        <v>Y</v>
      </c>
      <c r="L187" s="97">
        <v>3.1811699999999998</v>
      </c>
      <c r="M187" s="98">
        <v>1</v>
      </c>
      <c r="N187" s="97">
        <v>3.1811699999999998</v>
      </c>
      <c r="O187" s="99" t="s">
        <v>297</v>
      </c>
      <c r="P187" s="99">
        <v>1.75</v>
      </c>
      <c r="Q187" s="98">
        <v>4.3824690000000006E-2</v>
      </c>
      <c r="R187" s="99" t="s">
        <v>295</v>
      </c>
      <c r="S187" s="99">
        <v>11.25</v>
      </c>
      <c r="T187" s="98">
        <v>4.4827579999999999E-2</v>
      </c>
      <c r="U187" s="99" t="s">
        <v>295</v>
      </c>
      <c r="V187" s="99">
        <v>7.5</v>
      </c>
      <c r="W187" s="98">
        <v>0.21875</v>
      </c>
      <c r="X187" s="99" t="s">
        <v>299</v>
      </c>
      <c r="Y187" s="99">
        <v>0.75</v>
      </c>
      <c r="Z187" s="98">
        <v>0.99074072999999996</v>
      </c>
      <c r="AA187" s="99" t="s">
        <v>300</v>
      </c>
      <c r="AB187" s="99">
        <v>5</v>
      </c>
      <c r="AC187" s="98">
        <v>1</v>
      </c>
      <c r="AD187" s="99" t="s">
        <v>300</v>
      </c>
      <c r="AE187" s="99">
        <v>5</v>
      </c>
      <c r="AF187" s="100"/>
      <c r="AG187" s="99"/>
      <c r="AH187" s="99">
        <v>0</v>
      </c>
      <c r="AI187" s="101">
        <f t="shared" si="6"/>
        <v>31.25</v>
      </c>
      <c r="AJ187" s="101">
        <v>31.25</v>
      </c>
      <c r="AK187" s="102">
        <v>0.69444444444444442</v>
      </c>
      <c r="AL187" s="103">
        <f>ROUND('Scoring &amp; Payment'!G187*AK187/4,0)</f>
        <v>3825</v>
      </c>
      <c r="AM187" s="104">
        <f t="shared" si="7"/>
        <v>6.6986802286482855E-3</v>
      </c>
    </row>
    <row r="188" spans="1:39" x14ac:dyDescent="0.25">
      <c r="A188" s="75">
        <v>10835</v>
      </c>
      <c r="B188" s="76">
        <v>75413</v>
      </c>
      <c r="C188" s="77" t="s">
        <v>268</v>
      </c>
      <c r="D188" s="77" t="s">
        <v>60</v>
      </c>
      <c r="E188" s="78">
        <v>44470</v>
      </c>
      <c r="F188" s="78">
        <v>44834</v>
      </c>
      <c r="G188" s="79">
        <v>39427</v>
      </c>
      <c r="H188" s="80" t="s">
        <v>293</v>
      </c>
      <c r="I188" s="80" t="s">
        <v>293</v>
      </c>
      <c r="J188" s="80" t="s">
        <v>294</v>
      </c>
      <c r="K188" s="81" t="str">
        <f t="shared" si="5"/>
        <v>N</v>
      </c>
      <c r="L188" s="82">
        <v>3.5167899999999999</v>
      </c>
      <c r="M188" s="83">
        <v>1</v>
      </c>
      <c r="N188" s="82">
        <v>3.5167899999999999</v>
      </c>
      <c r="O188" s="84" t="s">
        <v>301</v>
      </c>
      <c r="P188" s="84" t="s">
        <v>302</v>
      </c>
      <c r="Q188" s="83">
        <v>9.8412699999999992E-2</v>
      </c>
      <c r="R188" s="84" t="s">
        <v>301</v>
      </c>
      <c r="S188" s="84">
        <v>0</v>
      </c>
      <c r="T188" s="83">
        <v>5.6650229999999996E-2</v>
      </c>
      <c r="U188" s="84" t="s">
        <v>301</v>
      </c>
      <c r="V188" s="84">
        <v>0</v>
      </c>
      <c r="W188" s="83">
        <v>0.17460318</v>
      </c>
      <c r="X188" s="84" t="s">
        <v>301</v>
      </c>
      <c r="Y188" s="84">
        <v>0</v>
      </c>
      <c r="Z188" s="83">
        <v>0.59375000999999994</v>
      </c>
      <c r="AA188" s="84" t="s">
        <v>301</v>
      </c>
      <c r="AB188" s="84">
        <v>0</v>
      </c>
      <c r="AC188" s="83">
        <v>0.88888889000000004</v>
      </c>
      <c r="AD188" s="84" t="s">
        <v>301</v>
      </c>
      <c r="AE188" s="84">
        <v>0</v>
      </c>
      <c r="AF188" s="85"/>
      <c r="AG188" s="84"/>
      <c r="AH188" s="84">
        <v>0</v>
      </c>
      <c r="AI188" s="86">
        <f t="shared" si="6"/>
        <v>0</v>
      </c>
      <c r="AJ188" s="86">
        <v>0</v>
      </c>
      <c r="AK188" s="87">
        <v>0</v>
      </c>
      <c r="AL188" s="88">
        <f>ROUND('Scoring &amp; Payment'!G188*AK188/4,0)</f>
        <v>0</v>
      </c>
      <c r="AM188" s="89">
        <f t="shared" si="7"/>
        <v>0</v>
      </c>
    </row>
    <row r="189" spans="1:39" x14ac:dyDescent="0.25">
      <c r="A189" s="90">
        <v>21858</v>
      </c>
      <c r="B189" s="91">
        <v>75414</v>
      </c>
      <c r="C189" s="92" t="s">
        <v>269</v>
      </c>
      <c r="D189" s="92" t="s">
        <v>58</v>
      </c>
      <c r="E189" s="93">
        <v>44470</v>
      </c>
      <c r="F189" s="93">
        <v>44834</v>
      </c>
      <c r="G189" s="94">
        <v>15642</v>
      </c>
      <c r="H189" s="95" t="s">
        <v>293</v>
      </c>
      <c r="I189" s="95" t="s">
        <v>293</v>
      </c>
      <c r="J189" s="95" t="s">
        <v>293</v>
      </c>
      <c r="K189" s="96" t="str">
        <f t="shared" si="5"/>
        <v>Y</v>
      </c>
      <c r="L189" s="97">
        <v>3.89906</v>
      </c>
      <c r="M189" s="98">
        <v>1</v>
      </c>
      <c r="N189" s="97">
        <v>3.89906</v>
      </c>
      <c r="O189" s="99" t="s">
        <v>295</v>
      </c>
      <c r="P189" s="99">
        <v>3.75</v>
      </c>
      <c r="Q189" s="98">
        <v>4.4999999999999998E-2</v>
      </c>
      <c r="R189" s="99" t="s">
        <v>295</v>
      </c>
      <c r="S189" s="99">
        <v>11.25</v>
      </c>
      <c r="T189" s="98">
        <v>5.022832E-2</v>
      </c>
      <c r="U189" s="99" t="s">
        <v>295</v>
      </c>
      <c r="V189" s="99">
        <v>7.5</v>
      </c>
      <c r="W189" s="98">
        <v>0.27309239000000002</v>
      </c>
      <c r="X189" s="99" t="s">
        <v>298</v>
      </c>
      <c r="Y189" s="99">
        <v>0</v>
      </c>
      <c r="Z189" s="98">
        <v>0.98393574000000006</v>
      </c>
      <c r="AA189" s="99" t="s">
        <v>300</v>
      </c>
      <c r="AB189" s="99">
        <v>5</v>
      </c>
      <c r="AC189" s="98">
        <v>1</v>
      </c>
      <c r="AD189" s="99" t="s">
        <v>300</v>
      </c>
      <c r="AE189" s="99">
        <v>5</v>
      </c>
      <c r="AF189" s="100"/>
      <c r="AG189" s="99"/>
      <c r="AH189" s="99">
        <v>0</v>
      </c>
      <c r="AI189" s="101">
        <f t="shared" si="6"/>
        <v>32.5</v>
      </c>
      <c r="AJ189" s="101">
        <v>32.5</v>
      </c>
      <c r="AK189" s="102">
        <v>0.72222222222222221</v>
      </c>
      <c r="AL189" s="103">
        <f>ROUND('Scoring &amp; Payment'!G189*AK189/4,0)</f>
        <v>2824</v>
      </c>
      <c r="AM189" s="104">
        <f t="shared" si="7"/>
        <v>4.9456399910334002E-3</v>
      </c>
    </row>
    <row r="190" spans="1:39" x14ac:dyDescent="0.25">
      <c r="A190" s="75">
        <v>21303</v>
      </c>
      <c r="B190" s="76">
        <v>75415</v>
      </c>
      <c r="C190" s="77" t="s">
        <v>270</v>
      </c>
      <c r="D190" s="77" t="s">
        <v>60</v>
      </c>
      <c r="E190" s="78">
        <v>44470</v>
      </c>
      <c r="F190" s="78">
        <v>44834</v>
      </c>
      <c r="G190" s="79">
        <v>21675</v>
      </c>
      <c r="H190" s="80" t="s">
        <v>293</v>
      </c>
      <c r="I190" s="80" t="s">
        <v>293</v>
      </c>
      <c r="J190" s="80" t="s">
        <v>293</v>
      </c>
      <c r="K190" s="81" t="str">
        <f t="shared" si="5"/>
        <v>Y</v>
      </c>
      <c r="L190" s="82">
        <v>3.9451299999999998</v>
      </c>
      <c r="M190" s="83">
        <v>1</v>
      </c>
      <c r="N190" s="82">
        <v>3.9451299999999998</v>
      </c>
      <c r="O190" s="84" t="s">
        <v>295</v>
      </c>
      <c r="P190" s="84">
        <v>3.75</v>
      </c>
      <c r="Q190" s="83">
        <v>4.102563E-2</v>
      </c>
      <c r="R190" s="84" t="s">
        <v>295</v>
      </c>
      <c r="S190" s="84">
        <v>11.25</v>
      </c>
      <c r="T190" s="83">
        <v>5.2401749999999997E-2</v>
      </c>
      <c r="U190" s="84" t="s">
        <v>295</v>
      </c>
      <c r="V190" s="84">
        <v>7.5</v>
      </c>
      <c r="W190" s="83">
        <v>0.14799999</v>
      </c>
      <c r="X190" s="84" t="s">
        <v>296</v>
      </c>
      <c r="Y190" s="84">
        <v>2.75</v>
      </c>
      <c r="Z190" s="83">
        <v>0.82758619999999994</v>
      </c>
      <c r="AA190" s="84" t="s">
        <v>296</v>
      </c>
      <c r="AB190" s="84">
        <v>2.75</v>
      </c>
      <c r="AC190" s="83">
        <v>0.94202899000000007</v>
      </c>
      <c r="AD190" s="84" t="s">
        <v>296</v>
      </c>
      <c r="AE190" s="84">
        <v>2.75</v>
      </c>
      <c r="AF190" s="85"/>
      <c r="AG190" s="84"/>
      <c r="AH190" s="84">
        <v>0</v>
      </c>
      <c r="AI190" s="86">
        <f t="shared" si="6"/>
        <v>30.75</v>
      </c>
      <c r="AJ190" s="86">
        <v>30.75</v>
      </c>
      <c r="AK190" s="87">
        <v>0.68333333333333335</v>
      </c>
      <c r="AL190" s="88">
        <f>ROUND('Scoring &amp; Payment'!G190*AK190/4,0)</f>
        <v>3703</v>
      </c>
      <c r="AM190" s="89">
        <f t="shared" si="7"/>
        <v>6.4850229769110061E-3</v>
      </c>
    </row>
    <row r="191" spans="1:39" x14ac:dyDescent="0.25">
      <c r="A191" s="90">
        <v>9266</v>
      </c>
      <c r="B191" s="91">
        <v>75416</v>
      </c>
      <c r="C191" s="92" t="s">
        <v>271</v>
      </c>
      <c r="D191" s="92" t="s">
        <v>181</v>
      </c>
      <c r="E191" s="93">
        <v>44470</v>
      </c>
      <c r="F191" s="93">
        <v>44834</v>
      </c>
      <c r="G191" s="94">
        <v>24667</v>
      </c>
      <c r="H191" s="95" t="s">
        <v>293</v>
      </c>
      <c r="I191" s="95" t="s">
        <v>293</v>
      </c>
      <c r="J191" s="95" t="s">
        <v>293</v>
      </c>
      <c r="K191" s="96" t="str">
        <f t="shared" si="5"/>
        <v>Y</v>
      </c>
      <c r="L191" s="97">
        <v>3.58717</v>
      </c>
      <c r="M191" s="98">
        <v>1</v>
      </c>
      <c r="N191" s="97">
        <v>3.58717</v>
      </c>
      <c r="O191" s="99" t="s">
        <v>296</v>
      </c>
      <c r="P191" s="99">
        <v>2.75</v>
      </c>
      <c r="Q191" s="98">
        <v>4.0590409999999993E-2</v>
      </c>
      <c r="R191" s="99" t="s">
        <v>295</v>
      </c>
      <c r="S191" s="99">
        <v>11.25</v>
      </c>
      <c r="T191" s="98">
        <v>3.9106160000000001E-2</v>
      </c>
      <c r="U191" s="99" t="s">
        <v>300</v>
      </c>
      <c r="V191" s="99">
        <v>10</v>
      </c>
      <c r="W191" s="98">
        <v>0.13513514000000001</v>
      </c>
      <c r="X191" s="99" t="s">
        <v>296</v>
      </c>
      <c r="Y191" s="99">
        <v>2.75</v>
      </c>
      <c r="Z191" s="98">
        <v>0.97916667000000002</v>
      </c>
      <c r="AA191" s="99" t="s">
        <v>295</v>
      </c>
      <c r="AB191" s="99">
        <v>3.75</v>
      </c>
      <c r="AC191" s="98">
        <v>0.94174756999999998</v>
      </c>
      <c r="AD191" s="99" t="s">
        <v>296</v>
      </c>
      <c r="AE191" s="99">
        <v>2.75</v>
      </c>
      <c r="AF191" s="100"/>
      <c r="AG191" s="99"/>
      <c r="AH191" s="99">
        <v>0</v>
      </c>
      <c r="AI191" s="101">
        <f t="shared" si="6"/>
        <v>33.25</v>
      </c>
      <c r="AJ191" s="101">
        <v>33.25</v>
      </c>
      <c r="AK191" s="102">
        <v>0.73888888888888893</v>
      </c>
      <c r="AL191" s="103">
        <f>ROUND('Scoring &amp; Payment'!G191*AK191/4,0)</f>
        <v>4557</v>
      </c>
      <c r="AM191" s="104">
        <f t="shared" si="7"/>
        <v>7.9806237390719573E-3</v>
      </c>
    </row>
    <row r="192" spans="1:39" x14ac:dyDescent="0.25">
      <c r="A192" s="75">
        <v>7724</v>
      </c>
      <c r="B192" s="76">
        <v>75418</v>
      </c>
      <c r="C192" s="77" t="s">
        <v>272</v>
      </c>
      <c r="D192" s="77" t="s">
        <v>153</v>
      </c>
      <c r="E192" s="78">
        <v>44470</v>
      </c>
      <c r="F192" s="78">
        <v>44834</v>
      </c>
      <c r="G192" s="79">
        <v>19854</v>
      </c>
      <c r="H192" s="80" t="s">
        <v>293</v>
      </c>
      <c r="I192" s="80" t="s">
        <v>293</v>
      </c>
      <c r="J192" s="80" t="s">
        <v>293</v>
      </c>
      <c r="K192" s="81" t="str">
        <f t="shared" si="5"/>
        <v>Y</v>
      </c>
      <c r="L192" s="82">
        <v>3.3464499999999999</v>
      </c>
      <c r="M192" s="83">
        <v>1</v>
      </c>
      <c r="N192" s="82">
        <v>3.3464499999999999</v>
      </c>
      <c r="O192" s="84" t="s">
        <v>297</v>
      </c>
      <c r="P192" s="84">
        <v>1.75</v>
      </c>
      <c r="Q192" s="83">
        <v>4.8309179999999993E-2</v>
      </c>
      <c r="R192" s="84" t="s">
        <v>295</v>
      </c>
      <c r="S192" s="84">
        <v>11.25</v>
      </c>
      <c r="T192" s="83">
        <v>4.3668120000000005E-2</v>
      </c>
      <c r="U192" s="84" t="s">
        <v>300</v>
      </c>
      <c r="V192" s="84">
        <v>10</v>
      </c>
      <c r="W192" s="83">
        <v>8.7557629999999997E-2</v>
      </c>
      <c r="X192" s="84" t="s">
        <v>300</v>
      </c>
      <c r="Y192" s="84">
        <v>5</v>
      </c>
      <c r="Z192" s="83">
        <v>0.88721806000000003</v>
      </c>
      <c r="AA192" s="84" t="s">
        <v>296</v>
      </c>
      <c r="AB192" s="84">
        <v>2.75</v>
      </c>
      <c r="AC192" s="83">
        <v>0.97142857000000005</v>
      </c>
      <c r="AD192" s="84" t="s">
        <v>295</v>
      </c>
      <c r="AE192" s="84">
        <v>3.75</v>
      </c>
      <c r="AF192" s="85"/>
      <c r="AG192" s="84"/>
      <c r="AH192" s="84">
        <v>0</v>
      </c>
      <c r="AI192" s="86">
        <f t="shared" si="6"/>
        <v>34.5</v>
      </c>
      <c r="AJ192" s="86">
        <v>34.5</v>
      </c>
      <c r="AK192" s="87">
        <v>0.76666666666666672</v>
      </c>
      <c r="AL192" s="88">
        <f>ROUND('Scoring &amp; Payment'!G192*AK192/4,0)</f>
        <v>3805</v>
      </c>
      <c r="AM192" s="89">
        <f t="shared" si="7"/>
        <v>6.6636544496749611E-3</v>
      </c>
    </row>
    <row r="193" spans="1:39" x14ac:dyDescent="0.25">
      <c r="A193" s="90">
        <v>9241</v>
      </c>
      <c r="B193" s="91">
        <v>75419</v>
      </c>
      <c r="C193" s="92" t="s">
        <v>273</v>
      </c>
      <c r="D193" s="92" t="s">
        <v>58</v>
      </c>
      <c r="E193" s="93">
        <v>44470</v>
      </c>
      <c r="F193" s="93">
        <v>44834</v>
      </c>
      <c r="G193" s="94">
        <v>18715</v>
      </c>
      <c r="H193" s="95" t="s">
        <v>293</v>
      </c>
      <c r="I193" s="95" t="s">
        <v>293</v>
      </c>
      <c r="J193" s="95" t="s">
        <v>294</v>
      </c>
      <c r="K193" s="96" t="str">
        <f t="shared" si="5"/>
        <v>N</v>
      </c>
      <c r="L193" s="97">
        <v>3.8692500000000001</v>
      </c>
      <c r="M193" s="98">
        <v>1</v>
      </c>
      <c r="N193" s="97">
        <v>3.8692500000000001</v>
      </c>
      <c r="O193" s="99" t="s">
        <v>301</v>
      </c>
      <c r="P193" s="99" t="s">
        <v>302</v>
      </c>
      <c r="Q193" s="98">
        <v>7.0351759999999999E-2</v>
      </c>
      <c r="R193" s="99" t="s">
        <v>301</v>
      </c>
      <c r="S193" s="99">
        <v>0</v>
      </c>
      <c r="T193" s="98">
        <v>6.1643829999999997E-2</v>
      </c>
      <c r="U193" s="99" t="s">
        <v>301</v>
      </c>
      <c r="V193" s="99">
        <v>0</v>
      </c>
      <c r="W193" s="98">
        <v>0.29929576999999996</v>
      </c>
      <c r="X193" s="99" t="s">
        <v>301</v>
      </c>
      <c r="Y193" s="99">
        <v>0</v>
      </c>
      <c r="Z193" s="98">
        <v>0.99687499000000002</v>
      </c>
      <c r="AA193" s="99" t="s">
        <v>301</v>
      </c>
      <c r="AB193" s="99">
        <v>0</v>
      </c>
      <c r="AC193" s="98">
        <v>1</v>
      </c>
      <c r="AD193" s="99" t="s">
        <v>301</v>
      </c>
      <c r="AE193" s="99">
        <v>0</v>
      </c>
      <c r="AF193" s="100"/>
      <c r="AG193" s="99"/>
      <c r="AH193" s="99">
        <v>0</v>
      </c>
      <c r="AI193" s="101">
        <f t="shared" si="6"/>
        <v>0</v>
      </c>
      <c r="AJ193" s="101">
        <v>0</v>
      </c>
      <c r="AK193" s="102">
        <v>0</v>
      </c>
      <c r="AL193" s="103">
        <f>ROUND('Scoring &amp; Payment'!G193*AK193/4,0)</f>
        <v>0</v>
      </c>
      <c r="AM193" s="104">
        <f t="shared" si="7"/>
        <v>0</v>
      </c>
    </row>
    <row r="194" spans="1:39" x14ac:dyDescent="0.25">
      <c r="A194" s="75">
        <v>9464</v>
      </c>
      <c r="B194" s="76">
        <v>75420</v>
      </c>
      <c r="C194" s="77" t="s">
        <v>274</v>
      </c>
      <c r="D194" s="77" t="s">
        <v>60</v>
      </c>
      <c r="E194" s="78">
        <v>44470</v>
      </c>
      <c r="F194" s="78">
        <v>44834</v>
      </c>
      <c r="G194" s="79">
        <v>38295</v>
      </c>
      <c r="H194" s="80" t="s">
        <v>293</v>
      </c>
      <c r="I194" s="80" t="s">
        <v>293</v>
      </c>
      <c r="J194" s="80" t="s">
        <v>293</v>
      </c>
      <c r="K194" s="81" t="str">
        <f t="shared" si="5"/>
        <v>Y</v>
      </c>
      <c r="L194" s="82">
        <v>3.3295400000000002</v>
      </c>
      <c r="M194" s="83">
        <v>1</v>
      </c>
      <c r="N194" s="82">
        <v>3.3295400000000002</v>
      </c>
      <c r="O194" s="84" t="s">
        <v>297</v>
      </c>
      <c r="P194" s="84">
        <v>1.75</v>
      </c>
      <c r="Q194" s="83">
        <v>8.8319080000000008E-2</v>
      </c>
      <c r="R194" s="84" t="s">
        <v>299</v>
      </c>
      <c r="S194" s="84">
        <v>2.25</v>
      </c>
      <c r="T194" s="83">
        <v>6.1224509999999996E-2</v>
      </c>
      <c r="U194" s="84" t="s">
        <v>296</v>
      </c>
      <c r="V194" s="84">
        <v>5.5</v>
      </c>
      <c r="W194" s="83">
        <v>0.17764471000000001</v>
      </c>
      <c r="X194" s="84" t="s">
        <v>297</v>
      </c>
      <c r="Y194" s="84">
        <v>1.75</v>
      </c>
      <c r="Z194" s="83">
        <v>0.61966604999999997</v>
      </c>
      <c r="AA194" s="84" t="s">
        <v>299</v>
      </c>
      <c r="AB194" s="84">
        <v>0.75</v>
      </c>
      <c r="AC194" s="83">
        <v>0.91666667000000002</v>
      </c>
      <c r="AD194" s="84" t="s">
        <v>297</v>
      </c>
      <c r="AE194" s="84">
        <v>1.75</v>
      </c>
      <c r="AF194" s="85"/>
      <c r="AG194" s="84"/>
      <c r="AH194" s="84">
        <v>0</v>
      </c>
      <c r="AI194" s="86">
        <f t="shared" si="6"/>
        <v>13.75</v>
      </c>
      <c r="AJ194" s="86">
        <v>13.75</v>
      </c>
      <c r="AK194" s="87">
        <v>0.30555555555555558</v>
      </c>
      <c r="AL194" s="88">
        <f>ROUND('Scoring &amp; Payment'!G194*AK194/4,0)</f>
        <v>2925</v>
      </c>
      <c r="AM194" s="89">
        <f t="shared" si="7"/>
        <v>5.1225201748486887E-3</v>
      </c>
    </row>
    <row r="195" spans="1:39" x14ac:dyDescent="0.25">
      <c r="A195" s="90">
        <v>20454</v>
      </c>
      <c r="B195" s="91">
        <v>75423</v>
      </c>
      <c r="C195" s="92" t="s">
        <v>275</v>
      </c>
      <c r="D195" s="92" t="s">
        <v>276</v>
      </c>
      <c r="E195" s="93">
        <v>44470</v>
      </c>
      <c r="F195" s="93">
        <v>44834</v>
      </c>
      <c r="G195" s="94">
        <v>34827</v>
      </c>
      <c r="H195" s="95" t="s">
        <v>293</v>
      </c>
      <c r="I195" s="95" t="s">
        <v>293</v>
      </c>
      <c r="J195" s="95" t="s">
        <v>293</v>
      </c>
      <c r="K195" s="96" t="str">
        <f t="shared" si="5"/>
        <v>Y</v>
      </c>
      <c r="L195" s="97">
        <v>3.4106700000000001</v>
      </c>
      <c r="M195" s="98">
        <v>1</v>
      </c>
      <c r="N195" s="97">
        <v>3.4106700000000001</v>
      </c>
      <c r="O195" s="99" t="s">
        <v>296</v>
      </c>
      <c r="P195" s="99">
        <v>2.75</v>
      </c>
      <c r="Q195" s="98">
        <v>9.2409250000000012E-2</v>
      </c>
      <c r="R195" s="99" t="s">
        <v>299</v>
      </c>
      <c r="S195" s="99">
        <v>2.25</v>
      </c>
      <c r="T195" s="98">
        <v>9.2417060000000009E-2</v>
      </c>
      <c r="U195" s="99" t="s">
        <v>297</v>
      </c>
      <c r="V195" s="99">
        <v>3.5</v>
      </c>
      <c r="W195" s="98">
        <v>0.13915095</v>
      </c>
      <c r="X195" s="99" t="s">
        <v>296</v>
      </c>
      <c r="Y195" s="99">
        <v>2.75</v>
      </c>
      <c r="Z195" s="98">
        <v>0.95931478999999997</v>
      </c>
      <c r="AA195" s="99" t="s">
        <v>295</v>
      </c>
      <c r="AB195" s="99">
        <v>3.75</v>
      </c>
      <c r="AC195" s="98">
        <v>0.82905983000000005</v>
      </c>
      <c r="AD195" s="99" t="s">
        <v>299</v>
      </c>
      <c r="AE195" s="99">
        <v>0.75</v>
      </c>
      <c r="AF195" s="100"/>
      <c r="AG195" s="99"/>
      <c r="AH195" s="99">
        <v>0</v>
      </c>
      <c r="AI195" s="101">
        <f t="shared" si="6"/>
        <v>15.75</v>
      </c>
      <c r="AJ195" s="101">
        <v>15.75</v>
      </c>
      <c r="AK195" s="102">
        <v>0.35</v>
      </c>
      <c r="AL195" s="103">
        <f>ROUND('Scoring &amp; Payment'!G195*AK195/4,0)</f>
        <v>3047</v>
      </c>
      <c r="AM195" s="104">
        <f t="shared" si="7"/>
        <v>5.3361774265859672E-3</v>
      </c>
    </row>
    <row r="196" spans="1:39" x14ac:dyDescent="0.25">
      <c r="A196" s="75">
        <v>20438</v>
      </c>
      <c r="B196" s="76">
        <v>75425</v>
      </c>
      <c r="C196" s="77" t="s">
        <v>277</v>
      </c>
      <c r="D196" s="77" t="s">
        <v>276</v>
      </c>
      <c r="E196" s="78">
        <v>44759</v>
      </c>
      <c r="F196" s="78">
        <v>44834</v>
      </c>
      <c r="G196" s="79">
        <v>22390</v>
      </c>
      <c r="H196" s="80" t="s">
        <v>293</v>
      </c>
      <c r="I196" s="80" t="s">
        <v>293</v>
      </c>
      <c r="J196" s="80" t="s">
        <v>293</v>
      </c>
      <c r="K196" s="81" t="str">
        <f t="shared" si="5"/>
        <v>Y</v>
      </c>
      <c r="L196" s="82">
        <v>1.5081500000000001</v>
      </c>
      <c r="M196" s="83">
        <v>1</v>
      </c>
      <c r="N196" s="82">
        <v>1.5081500000000001</v>
      </c>
      <c r="O196" s="84" t="s">
        <v>298</v>
      </c>
      <c r="P196" s="84">
        <v>0</v>
      </c>
      <c r="Q196" s="83">
        <v>3.3112599999999999E-2</v>
      </c>
      <c r="R196" s="84" t="s">
        <v>300</v>
      </c>
      <c r="S196" s="84">
        <v>15</v>
      </c>
      <c r="T196" s="83">
        <v>6.3241119999999998E-2</v>
      </c>
      <c r="U196" s="84" t="s">
        <v>296</v>
      </c>
      <c r="V196" s="84">
        <v>5.5</v>
      </c>
      <c r="W196" s="83">
        <v>0.11891894</v>
      </c>
      <c r="X196" s="84" t="s">
        <v>295</v>
      </c>
      <c r="Y196" s="84">
        <v>3.75</v>
      </c>
      <c r="Z196" s="83">
        <v>0.96402879999999991</v>
      </c>
      <c r="AA196" s="84" t="s">
        <v>295</v>
      </c>
      <c r="AB196" s="84">
        <v>3.75</v>
      </c>
      <c r="AC196" s="83">
        <v>0.92207792</v>
      </c>
      <c r="AD196" s="84" t="s">
        <v>297</v>
      </c>
      <c r="AE196" s="84">
        <v>1.75</v>
      </c>
      <c r="AF196" s="85"/>
      <c r="AG196" s="84"/>
      <c r="AH196" s="84">
        <v>0</v>
      </c>
      <c r="AI196" s="86">
        <f t="shared" si="6"/>
        <v>29.75</v>
      </c>
      <c r="AJ196" s="86">
        <v>29.75</v>
      </c>
      <c r="AK196" s="87">
        <v>0.66111111111111109</v>
      </c>
      <c r="AL196" s="88">
        <f>ROUND('Scoring &amp; Payment'!G196*AK196/4,0)</f>
        <v>3701</v>
      </c>
      <c r="AM196" s="89">
        <f t="shared" si="7"/>
        <v>6.4815203990136738E-3</v>
      </c>
    </row>
    <row r="197" spans="1:39" x14ac:dyDescent="0.25">
      <c r="A197" s="90">
        <v>23151</v>
      </c>
      <c r="B197" s="91">
        <v>75431</v>
      </c>
      <c r="C197" s="92" t="s">
        <v>278</v>
      </c>
      <c r="D197" s="92" t="s">
        <v>58</v>
      </c>
      <c r="E197" s="93">
        <v>44470</v>
      </c>
      <c r="F197" s="93">
        <v>44834</v>
      </c>
      <c r="G197" s="94">
        <v>11509</v>
      </c>
      <c r="H197" s="95" t="s">
        <v>293</v>
      </c>
      <c r="I197" s="95" t="s">
        <v>293</v>
      </c>
      <c r="J197" s="95" t="s">
        <v>293</v>
      </c>
      <c r="K197" s="96" t="str">
        <f t="shared" si="5"/>
        <v>Y</v>
      </c>
      <c r="L197" s="97">
        <v>0</v>
      </c>
      <c r="M197" s="98">
        <v>0</v>
      </c>
      <c r="N197" s="97">
        <v>0</v>
      </c>
      <c r="O197" s="99" t="s">
        <v>298</v>
      </c>
      <c r="P197" s="99">
        <v>0</v>
      </c>
      <c r="Q197" s="98">
        <v>5.1282059999999997E-2</v>
      </c>
      <c r="R197" s="99" t="s">
        <v>295</v>
      </c>
      <c r="S197" s="99">
        <v>11.25</v>
      </c>
      <c r="T197" s="98">
        <v>4.8000010000000003E-2</v>
      </c>
      <c r="U197" s="99" t="s">
        <v>295</v>
      </c>
      <c r="V197" s="99">
        <v>7.5</v>
      </c>
      <c r="W197" s="98">
        <v>0.17431190000000002</v>
      </c>
      <c r="X197" s="99" t="s">
        <v>297</v>
      </c>
      <c r="Y197" s="99">
        <v>1.75</v>
      </c>
      <c r="Z197" s="98">
        <v>0.96323528999999997</v>
      </c>
      <c r="AA197" s="99" t="s">
        <v>295</v>
      </c>
      <c r="AB197" s="99">
        <v>3.75</v>
      </c>
      <c r="AC197" s="98">
        <v>0.94594595000000004</v>
      </c>
      <c r="AD197" s="99" t="s">
        <v>296</v>
      </c>
      <c r="AE197" s="99">
        <v>2.75</v>
      </c>
      <c r="AF197" s="100"/>
      <c r="AG197" s="99"/>
      <c r="AH197" s="99">
        <v>0</v>
      </c>
      <c r="AI197" s="101">
        <f t="shared" si="6"/>
        <v>27</v>
      </c>
      <c r="AJ197" s="101">
        <v>27</v>
      </c>
      <c r="AK197" s="102">
        <v>0.6</v>
      </c>
      <c r="AL197" s="103">
        <f>ROUND('Scoring &amp; Payment'!G197*AK197/4,0)</f>
        <v>1726</v>
      </c>
      <c r="AM197" s="104">
        <f t="shared" si="7"/>
        <v>3.0227247253978929E-3</v>
      </c>
    </row>
    <row r="198" spans="1:39" x14ac:dyDescent="0.25">
      <c r="A198" s="75">
        <v>91447</v>
      </c>
      <c r="B198" s="76">
        <v>75432</v>
      </c>
      <c r="C198" s="77" t="s">
        <v>279</v>
      </c>
      <c r="D198" s="77" t="s">
        <v>58</v>
      </c>
      <c r="E198" s="78">
        <v>44470</v>
      </c>
      <c r="F198" s="78">
        <v>44834</v>
      </c>
      <c r="G198" s="79">
        <v>12693</v>
      </c>
      <c r="H198" s="80" t="s">
        <v>293</v>
      </c>
      <c r="I198" s="80" t="s">
        <v>293</v>
      </c>
      <c r="J198" s="80" t="s">
        <v>293</v>
      </c>
      <c r="K198" s="81" t="str">
        <f t="shared" si="5"/>
        <v>Y</v>
      </c>
      <c r="L198" s="82">
        <v>1.7834099999999999</v>
      </c>
      <c r="M198" s="83">
        <v>1</v>
      </c>
      <c r="N198" s="82">
        <v>1.7834099999999999</v>
      </c>
      <c r="O198" s="84" t="s">
        <v>298</v>
      </c>
      <c r="P198" s="84">
        <v>0</v>
      </c>
      <c r="Q198" s="83">
        <v>7.6923069999999996E-2</v>
      </c>
      <c r="R198" s="84" t="s">
        <v>297</v>
      </c>
      <c r="S198" s="84">
        <v>5.25</v>
      </c>
      <c r="T198" s="83">
        <v>2.12766E-2</v>
      </c>
      <c r="U198" s="84" t="s">
        <v>300</v>
      </c>
      <c r="V198" s="84">
        <v>10</v>
      </c>
      <c r="W198" s="83">
        <v>0.24074072000000002</v>
      </c>
      <c r="X198" s="84" t="s">
        <v>299</v>
      </c>
      <c r="Y198" s="84">
        <v>0.75</v>
      </c>
      <c r="Z198" s="83">
        <v>1</v>
      </c>
      <c r="AA198" s="84" t="s">
        <v>300</v>
      </c>
      <c r="AB198" s="84">
        <v>5</v>
      </c>
      <c r="AC198" s="83">
        <v>1</v>
      </c>
      <c r="AD198" s="84" t="s">
        <v>300</v>
      </c>
      <c r="AE198" s="84">
        <v>5</v>
      </c>
      <c r="AF198" s="85"/>
      <c r="AG198" s="84"/>
      <c r="AH198" s="84">
        <v>0</v>
      </c>
      <c r="AI198" s="86">
        <f t="shared" si="6"/>
        <v>26</v>
      </c>
      <c r="AJ198" s="86">
        <v>26</v>
      </c>
      <c r="AK198" s="87">
        <v>0.57777777777777772</v>
      </c>
      <c r="AL198" s="88">
        <f>ROUND('Scoring &amp; Payment'!G198*AK198/4,0)</f>
        <v>1833</v>
      </c>
      <c r="AM198" s="89">
        <f t="shared" si="7"/>
        <v>3.2101126429051781E-3</v>
      </c>
    </row>
    <row r="199" spans="1:39" x14ac:dyDescent="0.25">
      <c r="A199" s="90">
        <v>4978</v>
      </c>
      <c r="B199" s="91">
        <v>75434</v>
      </c>
      <c r="C199" s="92" t="s">
        <v>280</v>
      </c>
      <c r="D199" s="92" t="s">
        <v>58</v>
      </c>
      <c r="E199" s="93">
        <v>44470</v>
      </c>
      <c r="F199" s="93">
        <v>44834</v>
      </c>
      <c r="G199" s="94">
        <v>12983</v>
      </c>
      <c r="H199" s="95" t="s">
        <v>293</v>
      </c>
      <c r="I199" s="95" t="s">
        <v>293</v>
      </c>
      <c r="J199" s="95" t="s">
        <v>293</v>
      </c>
      <c r="K199" s="96" t="str">
        <f t="shared" si="5"/>
        <v>Y</v>
      </c>
      <c r="L199" s="97">
        <v>3.5395099999999999</v>
      </c>
      <c r="M199" s="98">
        <v>1</v>
      </c>
      <c r="N199" s="97">
        <v>3.5395099999999999</v>
      </c>
      <c r="O199" s="99" t="s">
        <v>296</v>
      </c>
      <c r="P199" s="99">
        <v>2.75</v>
      </c>
      <c r="Q199" s="98">
        <v>0.1056338</v>
      </c>
      <c r="R199" s="99" t="s">
        <v>299</v>
      </c>
      <c r="S199" s="99">
        <v>2.25</v>
      </c>
      <c r="T199" s="98">
        <v>6.5359479999999998E-2</v>
      </c>
      <c r="U199" s="99" t="s">
        <v>296</v>
      </c>
      <c r="V199" s="99">
        <v>5.5</v>
      </c>
      <c r="W199" s="98">
        <v>0.20588235000000002</v>
      </c>
      <c r="X199" s="99" t="s">
        <v>297</v>
      </c>
      <c r="Y199" s="99">
        <v>1.75</v>
      </c>
      <c r="Z199" s="98">
        <v>0.90804598000000003</v>
      </c>
      <c r="AA199" s="99" t="s">
        <v>296</v>
      </c>
      <c r="AB199" s="99">
        <v>2.75</v>
      </c>
      <c r="AC199" s="98">
        <v>0.95918367000000004</v>
      </c>
      <c r="AD199" s="99" t="s">
        <v>296</v>
      </c>
      <c r="AE199" s="99">
        <v>2.75</v>
      </c>
      <c r="AF199" s="100"/>
      <c r="AG199" s="99"/>
      <c r="AH199" s="99">
        <v>0</v>
      </c>
      <c r="AI199" s="101">
        <f t="shared" si="6"/>
        <v>17.75</v>
      </c>
      <c r="AJ199" s="101">
        <v>17.75</v>
      </c>
      <c r="AK199" s="102">
        <v>0.39444444444444443</v>
      </c>
      <c r="AL199" s="103">
        <f>ROUND('Scoring &amp; Payment'!G199*AK199/4,0)</f>
        <v>1280</v>
      </c>
      <c r="AM199" s="104">
        <f t="shared" si="7"/>
        <v>2.2416498542927594E-3</v>
      </c>
    </row>
    <row r="200" spans="1:39" x14ac:dyDescent="0.25">
      <c r="A200" s="75">
        <v>23143</v>
      </c>
      <c r="B200" s="76">
        <v>75436</v>
      </c>
      <c r="C200" s="77" t="s">
        <v>281</v>
      </c>
      <c r="D200" s="77" t="s">
        <v>145</v>
      </c>
      <c r="E200" s="78">
        <v>44470</v>
      </c>
      <c r="F200" s="78">
        <v>44834</v>
      </c>
      <c r="G200" s="79">
        <v>13143</v>
      </c>
      <c r="H200" s="80" t="s">
        <v>293</v>
      </c>
      <c r="I200" s="80" t="s">
        <v>293</v>
      </c>
      <c r="J200" s="80" t="s">
        <v>293</v>
      </c>
      <c r="K200" s="81" t="str">
        <f t="shared" si="5"/>
        <v>Y</v>
      </c>
      <c r="L200" s="82">
        <v>3.3975399999999998</v>
      </c>
      <c r="M200" s="83">
        <v>1</v>
      </c>
      <c r="N200" s="82">
        <v>3.3975399999999998</v>
      </c>
      <c r="O200" s="84" t="s">
        <v>296</v>
      </c>
      <c r="P200" s="84">
        <v>2.75</v>
      </c>
      <c r="Q200" s="83">
        <v>8.6021520000000004E-2</v>
      </c>
      <c r="R200" s="84" t="s">
        <v>297</v>
      </c>
      <c r="S200" s="84">
        <v>5.25</v>
      </c>
      <c r="T200" s="83">
        <v>2.0547949999999999E-2</v>
      </c>
      <c r="U200" s="84" t="s">
        <v>300</v>
      </c>
      <c r="V200" s="84">
        <v>10</v>
      </c>
      <c r="W200" s="83">
        <v>1.503758E-2</v>
      </c>
      <c r="X200" s="84" t="s">
        <v>300</v>
      </c>
      <c r="Y200" s="84">
        <v>5</v>
      </c>
      <c r="Z200" s="83">
        <v>1</v>
      </c>
      <c r="AA200" s="84" t="s">
        <v>300</v>
      </c>
      <c r="AB200" s="84">
        <v>5</v>
      </c>
      <c r="AC200" s="83">
        <v>0.97142857000000005</v>
      </c>
      <c r="AD200" s="84" t="s">
        <v>295</v>
      </c>
      <c r="AE200" s="84">
        <v>3.75</v>
      </c>
      <c r="AF200" s="85"/>
      <c r="AG200" s="84"/>
      <c r="AH200" s="84">
        <v>0</v>
      </c>
      <c r="AI200" s="86">
        <f t="shared" si="6"/>
        <v>31.75</v>
      </c>
      <c r="AJ200" s="86">
        <v>31.75</v>
      </c>
      <c r="AK200" s="87">
        <v>0.7055555555555556</v>
      </c>
      <c r="AL200" s="88">
        <f>ROUND('Scoring &amp; Payment'!G200*AK200/4,0)</f>
        <v>2318</v>
      </c>
      <c r="AM200" s="89">
        <f t="shared" si="7"/>
        <v>4.0594877830082941E-3</v>
      </c>
    </row>
    <row r="201" spans="1:39" x14ac:dyDescent="0.25">
      <c r="A201" s="90">
        <v>21064</v>
      </c>
      <c r="B201" s="91">
        <v>75438</v>
      </c>
      <c r="C201" s="92" t="s">
        <v>282</v>
      </c>
      <c r="D201" s="92" t="s">
        <v>63</v>
      </c>
      <c r="E201" s="93">
        <v>44470</v>
      </c>
      <c r="F201" s="93">
        <v>44834</v>
      </c>
      <c r="G201" s="94">
        <v>24292</v>
      </c>
      <c r="H201" s="95" t="s">
        <v>293</v>
      </c>
      <c r="I201" s="95" t="s">
        <v>293</v>
      </c>
      <c r="J201" s="95" t="s">
        <v>294</v>
      </c>
      <c r="K201" s="96" t="str">
        <f t="shared" si="5"/>
        <v>N</v>
      </c>
      <c r="L201" s="97">
        <v>2.55688</v>
      </c>
      <c r="M201" s="98">
        <v>1</v>
      </c>
      <c r="N201" s="97">
        <v>2.55688</v>
      </c>
      <c r="O201" s="99" t="s">
        <v>301</v>
      </c>
      <c r="P201" s="99" t="s">
        <v>302</v>
      </c>
      <c r="Q201" s="98">
        <v>6.7961179999999996E-2</v>
      </c>
      <c r="R201" s="99" t="s">
        <v>301</v>
      </c>
      <c r="S201" s="99">
        <v>0</v>
      </c>
      <c r="T201" s="98">
        <v>8.771931999999999E-2</v>
      </c>
      <c r="U201" s="99" t="s">
        <v>301</v>
      </c>
      <c r="V201" s="99">
        <v>0</v>
      </c>
      <c r="W201" s="98">
        <v>0.16603772999999999</v>
      </c>
      <c r="X201" s="99" t="s">
        <v>301</v>
      </c>
      <c r="Y201" s="99">
        <v>0</v>
      </c>
      <c r="Z201" s="98">
        <v>0.47058823999999999</v>
      </c>
      <c r="AA201" s="99" t="s">
        <v>301</v>
      </c>
      <c r="AB201" s="99">
        <v>0</v>
      </c>
      <c r="AC201" s="98">
        <v>0.57317072999999996</v>
      </c>
      <c r="AD201" s="99" t="s">
        <v>301</v>
      </c>
      <c r="AE201" s="99">
        <v>0</v>
      </c>
      <c r="AF201" s="100"/>
      <c r="AG201" s="99"/>
      <c r="AH201" s="99">
        <v>0</v>
      </c>
      <c r="AI201" s="101">
        <f t="shared" si="6"/>
        <v>0</v>
      </c>
      <c r="AJ201" s="101">
        <v>0</v>
      </c>
      <c r="AK201" s="102">
        <v>0</v>
      </c>
      <c r="AL201" s="103">
        <f>ROUND('Scoring &amp; Payment'!G201*AK201/4,0)</f>
        <v>0</v>
      </c>
      <c r="AM201" s="104">
        <f t="shared" si="7"/>
        <v>0</v>
      </c>
    </row>
    <row r="202" spans="1:39" x14ac:dyDescent="0.25">
      <c r="A202" s="75">
        <v>21577</v>
      </c>
      <c r="B202" s="76">
        <v>75439</v>
      </c>
      <c r="C202" s="77" t="s">
        <v>283</v>
      </c>
      <c r="D202" s="77" t="s">
        <v>58</v>
      </c>
      <c r="E202" s="78">
        <v>44470</v>
      </c>
      <c r="F202" s="78">
        <v>44834</v>
      </c>
      <c r="G202" s="79">
        <v>8184</v>
      </c>
      <c r="H202" s="80" t="s">
        <v>293</v>
      </c>
      <c r="I202" s="80" t="s">
        <v>293</v>
      </c>
      <c r="J202" s="80" t="s">
        <v>293</v>
      </c>
      <c r="K202" s="81" t="str">
        <f t="shared" si="5"/>
        <v>Y</v>
      </c>
      <c r="L202" s="82">
        <v>5.0693099999999998</v>
      </c>
      <c r="M202" s="83">
        <v>1</v>
      </c>
      <c r="N202" s="82">
        <v>5.0693099999999998</v>
      </c>
      <c r="O202" s="84" t="s">
        <v>300</v>
      </c>
      <c r="P202" s="84">
        <v>5</v>
      </c>
      <c r="Q202" s="83">
        <v>4.7619049999999996E-2</v>
      </c>
      <c r="R202" s="84" t="s">
        <v>295</v>
      </c>
      <c r="S202" s="84">
        <v>11.25</v>
      </c>
      <c r="T202" s="83">
        <v>0.14130435999999999</v>
      </c>
      <c r="U202" s="84" t="s">
        <v>298</v>
      </c>
      <c r="V202" s="84">
        <v>0</v>
      </c>
      <c r="W202" s="83">
        <v>0.08</v>
      </c>
      <c r="X202" s="84" t="s">
        <v>300</v>
      </c>
      <c r="Y202" s="84">
        <v>5</v>
      </c>
      <c r="Z202" s="83">
        <v>1</v>
      </c>
      <c r="AA202" s="84" t="s">
        <v>300</v>
      </c>
      <c r="AB202" s="84">
        <v>5</v>
      </c>
      <c r="AC202" s="83">
        <v>1</v>
      </c>
      <c r="AD202" s="84" t="s">
        <v>300</v>
      </c>
      <c r="AE202" s="84">
        <v>5</v>
      </c>
      <c r="AF202" s="85"/>
      <c r="AG202" s="84"/>
      <c r="AH202" s="84">
        <v>0</v>
      </c>
      <c r="AI202" s="86">
        <f t="shared" si="6"/>
        <v>31.25</v>
      </c>
      <c r="AJ202" s="86">
        <v>31.25</v>
      </c>
      <c r="AK202" s="87">
        <v>0.69444444444444442</v>
      </c>
      <c r="AL202" s="88">
        <f>ROUND('Scoring &amp; Payment'!G202*AK202/4,0)</f>
        <v>1421</v>
      </c>
      <c r="AM202" s="89">
        <f t="shared" si="7"/>
        <v>2.4885815960546962E-3</v>
      </c>
    </row>
    <row r="203" spans="1:39" ht="15.75" thickBot="1" x14ac:dyDescent="0.3">
      <c r="A203" s="105">
        <v>8046363</v>
      </c>
      <c r="B203" s="106">
        <v>75442</v>
      </c>
      <c r="C203" s="107" t="s">
        <v>284</v>
      </c>
      <c r="D203" s="107" t="s">
        <v>145</v>
      </c>
      <c r="E203" s="108">
        <v>44470</v>
      </c>
      <c r="F203" s="108">
        <v>44834</v>
      </c>
      <c r="G203" s="109">
        <v>29296</v>
      </c>
      <c r="H203" s="110" t="s">
        <v>293</v>
      </c>
      <c r="I203" s="110" t="s">
        <v>293</v>
      </c>
      <c r="J203" s="110" t="s">
        <v>294</v>
      </c>
      <c r="K203" s="111" t="str">
        <f t="shared" si="5"/>
        <v>N</v>
      </c>
      <c r="L203" s="112">
        <v>4.8586600000000004</v>
      </c>
      <c r="M203" s="113">
        <v>1</v>
      </c>
      <c r="N203" s="112">
        <v>4.8586600000000004</v>
      </c>
      <c r="O203" s="114" t="s">
        <v>301</v>
      </c>
      <c r="P203" s="114" t="s">
        <v>302</v>
      </c>
      <c r="Q203" s="113">
        <v>3.4482760000000001E-2</v>
      </c>
      <c r="R203" s="114" t="s">
        <v>301</v>
      </c>
      <c r="S203" s="114">
        <v>0</v>
      </c>
      <c r="T203" s="113">
        <v>3.9393919999999999E-2</v>
      </c>
      <c r="U203" s="114" t="s">
        <v>301</v>
      </c>
      <c r="V203" s="114">
        <v>0</v>
      </c>
      <c r="W203" s="113">
        <v>8.9285730000000008E-2</v>
      </c>
      <c r="X203" s="114" t="s">
        <v>301</v>
      </c>
      <c r="Y203" s="114">
        <v>0</v>
      </c>
      <c r="Z203" s="113">
        <v>1</v>
      </c>
      <c r="AA203" s="114" t="s">
        <v>301</v>
      </c>
      <c r="AB203" s="114">
        <v>0</v>
      </c>
      <c r="AC203" s="113">
        <v>1</v>
      </c>
      <c r="AD203" s="114" t="s">
        <v>301</v>
      </c>
      <c r="AE203" s="114">
        <v>0</v>
      </c>
      <c r="AF203" s="115"/>
      <c r="AG203" s="114"/>
      <c r="AH203" s="114">
        <v>0</v>
      </c>
      <c r="AI203" s="116">
        <f t="shared" si="6"/>
        <v>0</v>
      </c>
      <c r="AJ203" s="116">
        <v>0</v>
      </c>
      <c r="AK203" s="117">
        <v>0</v>
      </c>
      <c r="AL203" s="118">
        <f>ROUND('Scoring &amp; Payment'!G203*AK203/4,0)</f>
        <v>0</v>
      </c>
      <c r="AM203" s="119">
        <f t="shared" si="7"/>
        <v>0</v>
      </c>
    </row>
    <row r="205" spans="1:39" x14ac:dyDescent="0.25">
      <c r="G205" s="120"/>
      <c r="H205" s="52"/>
      <c r="I205" s="52"/>
      <c r="J205" s="52"/>
      <c r="AI205" s="51" t="s">
        <v>285</v>
      </c>
      <c r="AJ205" s="51"/>
      <c r="AK205" s="51"/>
      <c r="AL205" s="53">
        <f>SUM(AL12:AL203)</f>
        <v>571008</v>
      </c>
      <c r="AM205" s="51"/>
    </row>
    <row r="206" spans="1:39" x14ac:dyDescent="0.25">
      <c r="AL206" s="52"/>
    </row>
    <row r="208" spans="1:39" x14ac:dyDescent="0.25">
      <c r="A208" s="13" t="s">
        <v>286</v>
      </c>
    </row>
    <row r="209" spans="1:39" x14ac:dyDescent="0.25">
      <c r="A209" s="49">
        <v>9720</v>
      </c>
      <c r="B209" s="1">
        <v>75282</v>
      </c>
      <c r="C209" s="3" t="s">
        <v>287</v>
      </c>
      <c r="D209" s="3" t="s">
        <v>58</v>
      </c>
      <c r="E209" s="50"/>
      <c r="F209" s="50"/>
      <c r="G209" s="54"/>
      <c r="H209" s="55"/>
      <c r="I209" s="55"/>
      <c r="J209" s="55"/>
      <c r="K209" s="56"/>
      <c r="L209" s="57"/>
      <c r="M209" s="58"/>
      <c r="N209" s="57"/>
      <c r="O209" s="59"/>
      <c r="P209" s="59"/>
      <c r="Q209" s="58"/>
      <c r="R209" s="59"/>
      <c r="S209" s="59"/>
      <c r="T209" s="58"/>
      <c r="U209" s="59"/>
      <c r="V209" s="59"/>
      <c r="W209" s="58"/>
      <c r="X209" s="59"/>
      <c r="Y209" s="59"/>
      <c r="Z209" s="58"/>
      <c r="AA209" s="59"/>
      <c r="AB209" s="59"/>
      <c r="AC209" s="58"/>
      <c r="AD209" s="59"/>
      <c r="AE209" s="59"/>
      <c r="AF209" s="60"/>
      <c r="AG209" s="59"/>
      <c r="AH209" s="59"/>
      <c r="AI209" s="61"/>
      <c r="AJ209" s="61"/>
      <c r="AK209" s="62"/>
      <c r="AL209" s="63"/>
      <c r="AM209" s="64"/>
    </row>
    <row r="212" spans="1:39" x14ac:dyDescent="0.25">
      <c r="A212" s="65" t="s">
        <v>288</v>
      </c>
    </row>
    <row r="213" spans="1:39" ht="46.5" customHeight="1" x14ac:dyDescent="0.25">
      <c r="A213" s="66" t="s">
        <v>289</v>
      </c>
      <c r="B213" s="66"/>
      <c r="C213" s="66"/>
      <c r="D213" s="66"/>
    </row>
    <row r="214" spans="1:39" x14ac:dyDescent="0.25">
      <c r="A214" s="67" t="s">
        <v>290</v>
      </c>
      <c r="B214" s="68"/>
      <c r="C214" s="67"/>
      <c r="D214" s="67"/>
    </row>
  </sheetData>
  <autoFilter ref="A11:AM203"/>
  <mergeCells count="9">
    <mergeCell ref="AC10:AE10"/>
    <mergeCell ref="AF10:AH10"/>
    <mergeCell ref="A213:D213"/>
    <mergeCell ref="D3:G5"/>
    <mergeCell ref="L10:P10"/>
    <mergeCell ref="Q10:S10"/>
    <mergeCell ref="T10:V10"/>
    <mergeCell ref="W10:Y10"/>
    <mergeCell ref="Z10:AB10"/>
  </mergeCells>
  <pageMargins left="0.7" right="0.7" top="0.75" bottom="0.75" header="0.3" footer="0.3"/>
  <pageSetup scale="30" fitToWidth="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Scoring &amp; Payment</vt:lpstr>
      <vt:lpstr>'Scoring &amp; Payment'!Print_Titles</vt:lpstr>
      <vt:lpstr>StandardID</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Brendel</dc:creator>
  <cp:lastModifiedBy>Daniel Brendel</cp:lastModifiedBy>
  <cp:lastPrinted>2023-09-25T07:36:15Z</cp:lastPrinted>
  <dcterms:created xsi:type="dcterms:W3CDTF">2023-09-25T07:31:29Z</dcterms:created>
  <dcterms:modified xsi:type="dcterms:W3CDTF">2023-09-25T07:36:33Z</dcterms:modified>
</cp:coreProperties>
</file>